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statutarnimestodecin-my.sharepoint.com/personal/verhavl_mmdecin_cz/Documents/_2024/2024_revize ZD/_Kontrola/Nábytek Maroldova/Podklady/"/>
    </mc:Choice>
  </mc:AlternateContent>
  <xr:revisionPtr revIDLastSave="0" documentId="8_{C32D953C-D299-48AF-8238-29D660DD1A1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D.1.1.c -  Architektonick..." sheetId="2" r:id="rId2"/>
  </sheets>
  <definedNames>
    <definedName name="_xlnm._FilterDatabase" localSheetId="1" hidden="1">'D.1.1.c -  Architektonick...'!$C$117:$K$208</definedName>
    <definedName name="_xlnm.Print_Titles" localSheetId="1">'D.1.1.c -  Architektonick...'!$117:$117</definedName>
    <definedName name="_xlnm.Print_Titles" localSheetId="0">'Rekapitulace stavby'!$92:$92</definedName>
    <definedName name="_xlnm.Print_Area" localSheetId="1">'D.1.1.c -  Architektonick...'!$C$4:$J$76,'D.1.1.c -  Architektonick...'!$C$82:$J$99,'D.1.1.c -  Architektonick...'!$C$105:$J$208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199" i="2"/>
  <c r="BH199" i="2"/>
  <c r="BG199" i="2"/>
  <c r="BF199" i="2"/>
  <c r="T199" i="2"/>
  <c r="R199" i="2"/>
  <c r="P199" i="2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115" i="2"/>
  <c r="J17" i="2"/>
  <c r="J12" i="2"/>
  <c r="J112" i="2"/>
  <c r="E7" i="2"/>
  <c r="E108" i="2"/>
  <c r="L90" i="1"/>
  <c r="AM90" i="1"/>
  <c r="AM89" i="1"/>
  <c r="L89" i="1"/>
  <c r="AM87" i="1"/>
  <c r="L87" i="1"/>
  <c r="L85" i="1"/>
  <c r="L84" i="1"/>
  <c r="J175" i="2"/>
  <c r="J157" i="2"/>
  <c r="BK151" i="2"/>
  <c r="J145" i="2"/>
  <c r="J139" i="2"/>
  <c r="J207" i="2"/>
  <c r="BK205" i="2"/>
  <c r="J205" i="2"/>
  <c r="BK199" i="2"/>
  <c r="J199" i="2"/>
  <c r="J193" i="2"/>
  <c r="BK187" i="2"/>
  <c r="J187" i="2"/>
  <c r="BK181" i="2"/>
  <c r="BK133" i="2"/>
  <c r="BK127" i="2"/>
  <c r="J127" i="2"/>
  <c r="BK121" i="2"/>
  <c r="J121" i="2"/>
  <c r="BK193" i="2"/>
  <c r="J169" i="2"/>
  <c r="J163" i="2"/>
  <c r="BK157" i="2"/>
  <c r="AS94" i="1"/>
  <c r="J181" i="2"/>
  <c r="BK175" i="2"/>
  <c r="BK169" i="2"/>
  <c r="BK163" i="2"/>
  <c r="J151" i="2"/>
  <c r="BK139" i="2"/>
  <c r="BK207" i="2"/>
  <c r="BK145" i="2"/>
  <c r="J133" i="2"/>
  <c r="P120" i="2" l="1"/>
  <c r="P119" i="2" s="1"/>
  <c r="P118" i="2" s="1"/>
  <c r="AU95" i="1" s="1"/>
  <c r="AU94" i="1" s="1"/>
  <c r="R120" i="2"/>
  <c r="R119" i="2" s="1"/>
  <c r="R118" i="2" s="1"/>
  <c r="BK120" i="2"/>
  <c r="J120" i="2" s="1"/>
  <c r="J98" i="2" s="1"/>
  <c r="T120" i="2"/>
  <c r="T119" i="2" s="1"/>
  <c r="T118" i="2" s="1"/>
  <c r="BE133" i="2"/>
  <c r="BE151" i="2"/>
  <c r="BE163" i="2"/>
  <c r="BE175" i="2"/>
  <c r="BE181" i="2"/>
  <c r="BE207" i="2"/>
  <c r="E85" i="2"/>
  <c r="J89" i="2"/>
  <c r="F92" i="2"/>
  <c r="BE121" i="2"/>
  <c r="BE127" i="2"/>
  <c r="BE157" i="2"/>
  <c r="BE187" i="2"/>
  <c r="BE193" i="2"/>
  <c r="BE205" i="2"/>
  <c r="BE139" i="2"/>
  <c r="BE145" i="2"/>
  <c r="BE169" i="2"/>
  <c r="BE199" i="2"/>
  <c r="F35" i="2"/>
  <c r="BB95" i="1" s="1"/>
  <c r="BB94" i="1" s="1"/>
  <c r="AX94" i="1" s="1"/>
  <c r="F36" i="2"/>
  <c r="BC95" i="1" s="1"/>
  <c r="BC94" i="1" s="1"/>
  <c r="W32" i="1" s="1"/>
  <c r="F37" i="2"/>
  <c r="BD95" i="1"/>
  <c r="BD94" i="1" s="1"/>
  <c r="W33" i="1" s="1"/>
  <c r="F34" i="2"/>
  <c r="BA95" i="1" s="1"/>
  <c r="BA94" i="1" s="1"/>
  <c r="W30" i="1" s="1"/>
  <c r="J34" i="2"/>
  <c r="AW95" i="1"/>
  <c r="BK119" i="2" l="1"/>
  <c r="J119" i="2"/>
  <c r="J97" i="2"/>
  <c r="AY94" i="1"/>
  <c r="F33" i="2"/>
  <c r="AZ95" i="1"/>
  <c r="AZ94" i="1" s="1"/>
  <c r="AV94" i="1" s="1"/>
  <c r="AK29" i="1" s="1"/>
  <c r="W31" i="1"/>
  <c r="J33" i="2"/>
  <c r="AV95" i="1" s="1"/>
  <c r="AT95" i="1" s="1"/>
  <c r="AW94" i="1"/>
  <c r="AK30" i="1"/>
  <c r="BK118" i="2" l="1"/>
  <c r="J118" i="2"/>
  <c r="J30" i="2" s="1"/>
  <c r="AG95" i="1" s="1"/>
  <c r="AG94" i="1" s="1"/>
  <c r="AK26" i="1" s="1"/>
  <c r="AK35" i="1" s="1"/>
  <c r="AT94" i="1"/>
  <c r="W29" i="1"/>
  <c r="J39" i="2" l="1"/>
  <c r="J96" i="2"/>
  <c r="AN94" i="1"/>
  <c r="AN95" i="1"/>
</calcChain>
</file>

<file path=xl/sharedStrings.xml><?xml version="1.0" encoding="utf-8"?>
<sst xmlns="http://schemas.openxmlformats.org/spreadsheetml/2006/main" count="998" uniqueCount="223">
  <si>
    <t>Export Komplet</t>
  </si>
  <si>
    <t/>
  </si>
  <si>
    <t>2.0</t>
  </si>
  <si>
    <t>ZAMOK</t>
  </si>
  <si>
    <t>False</t>
  </si>
  <si>
    <t>{cb79ed6a-567c-4ea6-912d-ba144a1c7c4c}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</si>
  <si>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</si>
  <si>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</si>
  <si>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</si>
  <si>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</si>
  <si>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</si>
  <si>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</si>
  <si>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</si>
  <si>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</si>
  <si>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S-22-004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</si>
  <si>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</si>
  <si>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</si>
  <si>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SPORTOVNÍ HALA V ULICI MAROLDOVA 1279/2, DĚČÍN I.</t>
  </si>
  <si>
    <t>KSO:</t>
  </si>
  <si>
    <t>CC-CZ:</t>
  </si>
  <si>
    <t>Místo:</t>
  </si>
  <si>
    <t>MAROLDOVA 1279/2, DĚČÍN I.</t>
  </si>
  <si>
    <t>Datum:</t>
  </si>
  <si>
    <t>16. 7. 2025</t>
  </si>
  <si>
    <t>Zadavatel:</t>
  </si>
  <si>
    <t>IČ:</t>
  </si>
  <si>
    <t>00261238</t>
  </si>
  <si>
    <t>Statutární město Děčín</t>
  </si>
  <si>
    <t>DIČ:</t>
  </si>
  <si>
    <t>CZ00261238</t>
  </si>
  <si>
    <t>Uchazeč:</t>
  </si>
  <si>
    <t>Vyplň údaj</t>
  </si>
  <si>
    <t>Projektant:</t>
  </si>
  <si>
    <t>27305350</t>
  </si>
  <si>
    <t>SPECTA, s.r.o.</t>
  </si>
  <si>
    <t>CZ27305350</t>
  </si>
  <si>
    <t>True</t>
  </si>
  <si>
    <t>Zpracovatel:</t>
  </si>
  <si>
    <t>Poznámka:</t>
  </si>
  <si>
    <t>Soupis prací je sestaven za využití položek Cenové soustavy ÚRS - CÚ 2025/II. Cenové a technické podmínky položek Cenové soustavy ÚRS, které nejsou uvedeny v soupisu prací (tzv. úvodní části katalogů) jsou neomezeně dálkově k dispozici na www.cs-urs.cz. Položky soupisu prací, které nemají ve sloupci "Cenová soustava" uveden žádný údaj, nepochází z Cenové soustavy ÚRS. Jejich cena je stanovena zpracovatelem rozpočtu na základě zkušeností s cenou prací obdobného charakteru a vychází z charakteru obdobných prací, které jsou v ceníku  ÚRS uvedeny.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</si>
  <si>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</si>
  <si>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</si>
  <si>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</si>
  <si>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</si>
  <si>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</si>
  <si>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</si>
  <si>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</si>
  <si>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</si>
  <si>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</si>
  <si>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</si>
  <si>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</si>
  <si>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</si>
  <si>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</si>
  <si>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</si>
  <si>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</si>
  <si>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</si>
  <si>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</si>
  <si>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</si>
  <si>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</si>
  <si>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</si>
  <si>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</si>
  <si>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</si>
  <si>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</si>
  <si>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</si>
  <si>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</si>
  <si>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</si>
  <si>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</si>
  <si>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</si>
  <si>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</si>
  <si>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</si>
  <si>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</si>
  <si>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</si>
  <si>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</si>
  <si>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</si>
  <si>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</si>
  <si>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</si>
  <si>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</si>
  <si>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</si>
  <si>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</si>
  <si>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</si>
  <si>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</si>
  <si>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</si>
  <si>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</si>
  <si>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</si>
  <si>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</si>
  <si>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D.1.1.c</t>
  </si>
  <si>
    <t xml:space="preserve"> Architektonicko-stavební řešení - NÁBYTKOVÉ VYBAVENÍ</t>
  </si>
  <si>
    <t>STA</t>
  </si>
  <si>
    <t>1</t>
  </si>
  <si>
    <t>{96f9a699-3a62-4800-883d-30b97ff7d1dc}</t>
  </si>
  <si>
    <t>2</t>
  </si>
  <si>
    <t>KRYCÍ LIST SOUPISU PRACÍ</t>
  </si>
  <si>
    <t>Objekt:</t>
  </si>
  <si>
    <t>D.1.1.c -  Architektonicko-stavební řešení - NÁBYTKOVÉ VYBAVENÍ</t>
  </si>
  <si>
    <t>REKAPITULACE ČLENĚNÍ SOUPISU PRACÍ</t>
  </si>
  <si>
    <t>Kód dílu - Popis</t>
  </si>
  <si>
    <t>Cena celkem [CZK]</t>
  </si>
  <si>
    <t>Náklady ze soupisu prací</t>
  </si>
  <si>
    <t>-1</t>
  </si>
  <si>
    <t>PSV - Vybavení interiéru</t>
  </si>
  <si>
    <t xml:space="preserve">    D.1.1.c - NÁBYTKOVÉ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</si>
  <si>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</si>
  <si>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</si>
  <si>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</si>
  <si>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</si>
  <si>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</si>
  <si>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</si>
  <si>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</si>
  <si>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</si>
  <si>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</si>
  <si>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</si>
  <si>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</si>
  <si>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</si>
  <si>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</si>
  <si>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</si>
  <si>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Vybavení interiéru</t>
  </si>
  <si>
    <t>ROZPOCET</t>
  </si>
  <si>
    <t>NÁBYTKOVÉ VYBAVENÍ</t>
  </si>
  <si>
    <t>M</t>
  </si>
  <si>
    <t>D.1.1.c_001</t>
  </si>
  <si>
    <t>1/N - Šatní stěna, dl.1200 mm, hl. 600mm, šatní stěna se spodními a horními otevřenými  skříňkami,  v modrém dekoru se  3 dvojháčky, sedací část v dekoru dřeva – dub, (dle výběru investora) viz samostatný výkres D.1.1.b.01</t>
  </si>
  <si>
    <t>kus</t>
  </si>
  <si>
    <t>32</t>
  </si>
  <si>
    <t>16</t>
  </si>
  <si>
    <t>793786507</t>
  </si>
  <si>
    <t>PP</t>
  </si>
  <si>
    <t xml:space="preserve">1/N - Šatní stěna, dl.1200 mm, hl. 600mm, šatní stěna se spodními a horními otevřenými  skříňkami,  v modrém dekoru se  3 dvojháčky, sedací část v dekoru dřeva – dub, (dle výběru investora) viz samostatný výkres D.1.1.b.01
</t>
  </si>
  <si>
    <t>P</t>
  </si>
  <si>
    <t xml:space="preserve">Poznámka k položce:_x000D_
Dle tabulky truhlářských výrobků - položka 1/N_x000D_
dvojháčky, podle výběru investora  _x000D_
odstín - dopřesní investor_x000D_
spodní skříňky - v. 350 mm,_x000D_
horní skříňky -  v. 300 mm,_x000D_
korpus – foliovaná dřevotřísková deska tl. 18 mm, ocelový podstavec s rektifikačními nožkami,_x000D_
ostatní detaily budou určeny v rámci výrobní dokumentace_x000D_
</t>
  </si>
  <si>
    <t>VV</t>
  </si>
  <si>
    <t>"Viz tabulka truhlářských výrobků"</t>
  </si>
  <si>
    <t>"1/N"     20</t>
  </si>
  <si>
    <t>Součet</t>
  </si>
  <si>
    <t>4</t>
  </si>
  <si>
    <t>D.1.1.c_002</t>
  </si>
  <si>
    <t>2/N - Šatní stěna, dl.800 mm, hl. 600mm, šatní stěna se spodními a horními otevřenými  skříňkami,  v modrém dekoru se  2 dvojháčky, sedací část v dekoru dřeva – dub, (dle výběru investora) viz samostatný výkres D.1.1.b.02</t>
  </si>
  <si>
    <t>1827535071</t>
  </si>
  <si>
    <t xml:space="preserve">2/N - Šatní stěna, dl.800 mm, hl. 600mm, šatní stěna se spodními a horními otevřenými  skříňkami,  v modrém dekoru se  2 dvojháčky, sedací část v dekoru dřeva – dub, (dle výběru investora) viz samostatný výkres D.1.1.b.02
</t>
  </si>
  <si>
    <t xml:space="preserve">Poznámka k položce:_x000D_
Dle tabulky truhlářských výrobků - položka 2/N_x000D_
dvojháčky, podle výběru investora  _x000D_
odstín - dopřesní investor_x000D_
spodní skříňky - v. 350 mm,_x000D_
horní skříňky -  v. 300 mm,_x000D_
korpus – foliovaná dřevotřísková deska tl. 18 mm, ocelový podstavec s rektifikačními nožkami,_x000D_
ostatní detaily budou určeny v rámci výrobní dokumentace_x000D_
</t>
  </si>
  <si>
    <t>"2/N"     14</t>
  </si>
  <si>
    <t>3</t>
  </si>
  <si>
    <t>D.1.1.c_003</t>
  </si>
  <si>
    <t>3/N - Žebřiny s kovovým rámem a dřevěnými příčkami s odnímatelnou dřevěnou hrazdou, vel. 860 x 2200mm</t>
  </si>
  <si>
    <t>-1436351273</t>
  </si>
  <si>
    <t xml:space="preserve">3/N - Žebřiny s kovovým rámem a dřevěnými příčkami s odnímatelnou dřevěnou hrazdou, vel. 860 x 2200mm
</t>
  </si>
  <si>
    <t xml:space="preserve">Poznámka k položce:_x000D_
Dle tabulky truhlářských výrobků - položka 3/N_x000D_
odstín - dopřesní  investor _x000D_
8 kruhových příček, profil příček 38 mm,  rozteč příček 210 mm, profil rámu 79 mm, nosnost 150 kg,_x000D_
materiál: bukové dřevo, ocel_x000D_
_x000D_
</t>
  </si>
  <si>
    <t>"3/N"     1</t>
  </si>
  <si>
    <t>D.1.1.c_004</t>
  </si>
  <si>
    <t>4/N - Židle lékařská s měkkým polstrovaným sedákem, výškové nastavení pomocí kruhového ovladače, kříž chrom</t>
  </si>
  <si>
    <t>-1258563492</t>
  </si>
  <si>
    <t xml:space="preserve">4/N - Židle lékařská s měkkým polstrovaným sedákem, výškové nastavení pomocí kruhového ovladače, kříž chrom
</t>
  </si>
  <si>
    <t xml:space="preserve">Poznámka k položce:_x000D_
Dle tabulky truhlářských výrobků - položka 4/N_x000D_
odstín - dopřesní  investor _x000D_
sedák o průměru 38 cm čalouněný v ekologické kůži, černá barva_x000D_
_x000D_
</t>
  </si>
  <si>
    <t>"4/N"     1</t>
  </si>
  <si>
    <t>5</t>
  </si>
  <si>
    <t>D.1.1.c_005</t>
  </si>
  <si>
    <t>5/N - Psací stůl se zásuvkovým dílem a podstavec s poličkou, celk. rozměry 1200 x 600 x 730mm</t>
  </si>
  <si>
    <t>1217986586</t>
  </si>
  <si>
    <t xml:space="preserve">5/N - Psací stůl se zásuvkovým dílem a podstavec s poličkou, celk. rozměry 1200 x 600 x 730mm
</t>
  </si>
  <si>
    <t xml:space="preserve">Poznámka k položce:_x000D_
Dle tabulky truhlářských výrobků - položka 5/N_x000D_
odstín - dopřesní  investor _x000D_
stolní deska – dřevovláknitá deska, akrylová barva, noha – ocel_x000D_
_x000D_
</t>
  </si>
  <si>
    <t>"5/N"     1</t>
  </si>
  <si>
    <t>6</t>
  </si>
  <si>
    <t>D.1.1.c_006</t>
  </si>
  <si>
    <t>6/N - Lavice s botníkem, bílá, celk. rozměry 1080 x 340 x 500mm</t>
  </si>
  <si>
    <t>-318850955</t>
  </si>
  <si>
    <t xml:space="preserve">6/N - Lavice s botníkem, bílá, celk. rozměry 1080 x 340 x 500mm
</t>
  </si>
  <si>
    <t xml:space="preserve">Poznámka k položce:_x000D_
Dle tabulky truhlářských výrobků - položka 6/N_x000D_
vrchní deska – dřevotříska, akrylová barva, rám - masivní dřevo, akrylová barva, trubka – ocel_x000D_
_x000D_
</t>
  </si>
  <si>
    <t>"6/N"     1</t>
  </si>
  <si>
    <t>7</t>
  </si>
  <si>
    <t>D.1.1.c_007</t>
  </si>
  <si>
    <t>7/N - Věšák, bílá barva, 5 háčků, celk. rozměr , 790 x 320 x 250mm</t>
  </si>
  <si>
    <t>-1734955366</t>
  </si>
  <si>
    <t xml:space="preserve">7/N - Věšák, bílá barva, 5 háčků, celk. rozměr , 790 x 320 x 250mm
</t>
  </si>
  <si>
    <t>Poznámka k položce:_x000D_
Dle tabulky truhlářských výrobků - položka 7/N_x000D_
konzola – masivní dřevo, akrylová barva, trubka – galvanizovaná ocel, nerezavějící ocel</t>
  </si>
  <si>
    <t>"7/N"     1</t>
  </si>
  <si>
    <t>8</t>
  </si>
  <si>
    <t>D.1.1.c_008</t>
  </si>
  <si>
    <t>8/N - Věšáková stěna, 5 háčků, police, barva bílá, celk. rozměr 800 x 250 x 1800mm</t>
  </si>
  <si>
    <t>-956623867</t>
  </si>
  <si>
    <t>Poznámka k položce:_x000D_
Dle tabulky truhlářských výrobků - položka 8/N_x000D_
5 ks kovové háčky (152 mm)_x000D_
z laminované dřevotřísky tl. 18 mm</t>
  </si>
  <si>
    <t>"8/N"     1</t>
  </si>
  <si>
    <t>9</t>
  </si>
  <si>
    <t>D.1.1.c_009</t>
  </si>
  <si>
    <t>9/N - Lavice s úložným  prostorem, bílá, výrobek se skládá z lavice a bedýnky, celk. rozměr 900 x 520 x 480mm</t>
  </si>
  <si>
    <t>-980566402</t>
  </si>
  <si>
    <t>Poznámka k položce:_x000D_
Dle tabulky truhlářských výrobků - položka 9/N_x000D_
lavice a bedýnka  z dřevovláknité desky, akrylová barva</t>
  </si>
  <si>
    <t>"9/N"     1</t>
  </si>
  <si>
    <t>10</t>
  </si>
  <si>
    <t>D.1.1.c_010</t>
  </si>
  <si>
    <t>10/N - Policový díl s 10 policemi, barva bílá, celk. rozměr 950 x 370 x 2000mm</t>
  </si>
  <si>
    <t>2106471274</t>
  </si>
  <si>
    <t>Poznámka k položce:_x000D_
Dle tabulky truhlářských výrobků - položka 10/N_x000D_
panel – dřevotříska, akrylová barva, zadní díl – dřevovláknitá deska, plastová fólie</t>
  </si>
  <si>
    <t>11</t>
  </si>
  <si>
    <t>D.1.1.c_011</t>
  </si>
  <si>
    <t>11/N - Otočná plastová židle s čalouněným sedákem na kolečkách bez područek, 450mm</t>
  </si>
  <si>
    <t>1756609488</t>
  </si>
  <si>
    <t>Poznámka k položce:_x000D_
Dle tabulky truhlářských výrobků - položka 11/N_x000D_
odstín - dopřesní investor_x000D_
židle je výškově stavitelná pomocí plynového pístu, kříž židle je pětiramenný s kolečky</t>
  </si>
  <si>
    <t>"11/N"     1</t>
  </si>
  <si>
    <t>D.1.1.c_012</t>
  </si>
  <si>
    <t>12/N - Otočná židle na kolečkách, bílá, rozměr 690 x 690mm</t>
  </si>
  <si>
    <t>1832395662</t>
  </si>
  <si>
    <t>Poznámka k položce:_x000D_
Dle tabulky truhlářských výrobků - položka 12/N_x000D_
odstín - dopřesní investor_x000D_
podstavec – ocel, rám – březová překližka, plastová část – polypropylenový plast</t>
  </si>
  <si>
    <t>"12/N"     1</t>
  </si>
  <si>
    <t>13</t>
  </si>
  <si>
    <t>D.1.1.c_013</t>
  </si>
  <si>
    <t>13/N - Plastová židle z polypropylenu, modrá barva, celk. rozměr 490 x 540 x 830mm</t>
  </si>
  <si>
    <t>-1245632209</t>
  </si>
  <si>
    <t>Poznámka k položce:_x000D_
Dle tabulky truhlářských výrobků - položka 13/N_x000D_
odstín - dopřesní investor_x000D_
materiál opěráku a sedáku - plastový</t>
  </si>
  <si>
    <t>"13/N"    2</t>
  </si>
  <si>
    <t>14</t>
  </si>
  <si>
    <t>D.1.1.c_014</t>
  </si>
  <si>
    <t>14/N - Pohovka 2místná, modrá barva, noha - ocel, celk. rozměr 1800 x 880 x 660mm</t>
  </si>
  <si>
    <t>1937208270</t>
  </si>
  <si>
    <t>Poznámka k položce:_x000D_
Dle tabulky truhlářských výrobků - položka 8/N_x000D_
Odstín - dopřesní investor_x000D_
Potah pohovky - polyester</t>
  </si>
  <si>
    <t>"14/N"     1</t>
  </si>
  <si>
    <t>15</t>
  </si>
  <si>
    <t>K</t>
  </si>
  <si>
    <t>D.1.1.c_mtž_001</t>
  </si>
  <si>
    <t>Doprava a montážní práce včetně likvidace obalů</t>
  </si>
  <si>
    <t>kpl</t>
  </si>
  <si>
    <t>275716716</t>
  </si>
  <si>
    <t>D.1.1.c_mtž_002</t>
  </si>
  <si>
    <t>Výrobní dokumentace</t>
  </si>
  <si>
    <t>-852667281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</si>
</sst>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8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55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4" t="s">
        <v>14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R5" s="19"/>
      <c r="BE5" s="181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6" t="s">
        <v>17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R6" s="19"/>
      <c r="BE6" s="182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2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2"/>
      <c r="BS8" s="16" t="s">
        <v>6</v>
      </c>
    </row>
    <row r="9" spans="1:74" ht="14.45" customHeight="1">
      <c r="B9" s="19"/>
      <c r="AR9" s="19"/>
      <c r="BE9" s="182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2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2"/>
      <c r="BS11" s="16" t="s">
        <v>6</v>
      </c>
    </row>
    <row r="12" spans="1:74" ht="6.95" customHeight="1">
      <c r="B12" s="19"/>
      <c r="AR12" s="19"/>
      <c r="BE12" s="182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2"/>
      <c r="BS13" s="16" t="s">
        <v>6</v>
      </c>
    </row>
    <row r="14" spans="1:74" ht="12.75">
      <c r="B14" s="19"/>
      <c r="E14" s="187" t="s">
        <v>31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6" t="s">
        <v>28</v>
      </c>
      <c r="AN14" s="28" t="s">
        <v>31</v>
      </c>
      <c r="AR14" s="19"/>
      <c r="BE14" s="182"/>
      <c r="BS14" s="16" t="s">
        <v>6</v>
      </c>
    </row>
    <row r="15" spans="1:74" ht="6.95" customHeight="1">
      <c r="B15" s="19"/>
      <c r="AR15" s="19"/>
      <c r="BE15" s="182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2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82"/>
      <c r="BS17" s="16" t="s">
        <v>36</v>
      </c>
    </row>
    <row r="18" spans="2:71" ht="6.95" customHeight="1">
      <c r="B18" s="19"/>
      <c r="AR18" s="19"/>
      <c r="BE18" s="182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33</v>
      </c>
      <c r="AR19" s="19"/>
      <c r="BE19" s="182"/>
      <c r="BS19" s="16" t="s">
        <v>6</v>
      </c>
    </row>
    <row r="20" spans="2:71" ht="18.399999999999999" customHeight="1">
      <c r="B20" s="19"/>
      <c r="E20" s="24" t="s">
        <v>34</v>
      </c>
      <c r="AK20" s="26" t="s">
        <v>28</v>
      </c>
      <c r="AN20" s="24" t="s">
        <v>35</v>
      </c>
      <c r="AR20" s="19"/>
      <c r="BE20" s="182"/>
      <c r="BS20" s="16" t="s">
        <v>36</v>
      </c>
    </row>
    <row r="21" spans="2:71" ht="6.95" customHeight="1">
      <c r="B21" s="19"/>
      <c r="AR21" s="19"/>
      <c r="BE21" s="182"/>
    </row>
    <row r="22" spans="2:71" ht="12" customHeight="1">
      <c r="B22" s="19"/>
      <c r="D22" s="26" t="s">
        <v>38</v>
      </c>
      <c r="AR22" s="19"/>
      <c r="BE22" s="182"/>
    </row>
    <row r="23" spans="2:71" ht="59.25" customHeight="1">
      <c r="B23" s="19"/>
      <c r="E23" s="189" t="s">
        <v>39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9"/>
      <c r="BE23" s="182"/>
    </row>
    <row r="24" spans="2:71" ht="6.95" customHeight="1">
      <c r="B24" s="19"/>
      <c r="AR24" s="19"/>
      <c r="BE24" s="182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2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0">
        <f>ROUND(AG94,2)</f>
        <v>0</v>
      </c>
      <c r="AL26" s="191"/>
      <c r="AM26" s="191"/>
      <c r="AN26" s="191"/>
      <c r="AO26" s="191"/>
      <c r="AR26" s="31"/>
      <c r="BE26" s="182"/>
    </row>
    <row r="27" spans="2:71" s="1" customFormat="1" ht="6.95" customHeight="1">
      <c r="B27" s="31"/>
      <c r="AR27" s="31"/>
      <c r="BE27" s="182"/>
    </row>
    <row r="28" spans="2:71" s="1" customFormat="1" ht="12.75">
      <c r="B28" s="31"/>
      <c r="L28" s="192" t="s">
        <v>41</v>
      </c>
      <c r="M28" s="192"/>
      <c r="N28" s="192"/>
      <c r="O28" s="192"/>
      <c r="P28" s="192"/>
      <c r="W28" s="192" t="s">
        <v>42</v>
      </c>
      <c r="X28" s="192"/>
      <c r="Y28" s="192"/>
      <c r="Z28" s="192"/>
      <c r="AA28" s="192"/>
      <c r="AB28" s="192"/>
      <c r="AC28" s="192"/>
      <c r="AD28" s="192"/>
      <c r="AE28" s="192"/>
      <c r="AK28" s="192" t="s">
        <v>43</v>
      </c>
      <c r="AL28" s="192"/>
      <c r="AM28" s="192"/>
      <c r="AN28" s="192"/>
      <c r="AO28" s="192"/>
      <c r="AR28" s="31"/>
      <c r="BE28" s="182"/>
    </row>
    <row r="29" spans="2:71" s="2" customFormat="1" ht="14.45" customHeight="1">
      <c r="B29" s="35"/>
      <c r="D29" s="26" t="s">
        <v>44</v>
      </c>
      <c r="F29" s="26" t="s">
        <v>45</v>
      </c>
      <c r="L29" s="195">
        <v>0.21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5"/>
      <c r="BE29" s="183"/>
    </row>
    <row r="30" spans="2:71" s="2" customFormat="1" ht="14.45" customHeight="1">
      <c r="B30" s="35"/>
      <c r="F30" s="26" t="s">
        <v>46</v>
      </c>
      <c r="L30" s="195">
        <v>0.12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5"/>
      <c r="BE30" s="183"/>
    </row>
    <row r="31" spans="2:71" s="2" customFormat="1" ht="14.45" hidden="1" customHeight="1">
      <c r="B31" s="35"/>
      <c r="F31" s="26" t="s">
        <v>47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5"/>
      <c r="BE31" s="183"/>
    </row>
    <row r="32" spans="2:71" s="2" customFormat="1" ht="14.45" hidden="1" customHeight="1">
      <c r="B32" s="35"/>
      <c r="F32" s="26" t="s">
        <v>48</v>
      </c>
      <c r="L32" s="195">
        <v>0.12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5"/>
      <c r="BE32" s="183"/>
    </row>
    <row r="33" spans="2:57" s="2" customFormat="1" ht="14.45" hidden="1" customHeight="1">
      <c r="B33" s="35"/>
      <c r="F33" s="26" t="s">
        <v>49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5"/>
      <c r="BE33" s="183"/>
    </row>
    <row r="34" spans="2:57" s="1" customFormat="1" ht="6.95" customHeight="1">
      <c r="B34" s="31"/>
      <c r="AR34" s="31"/>
      <c r="BE34" s="182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196" t="s">
        <v>52</v>
      </c>
      <c r="Y35" s="197"/>
      <c r="Z35" s="197"/>
      <c r="AA35" s="197"/>
      <c r="AB35" s="197"/>
      <c r="AC35" s="38"/>
      <c r="AD35" s="38"/>
      <c r="AE35" s="38"/>
      <c r="AF35" s="38"/>
      <c r="AG35" s="38"/>
      <c r="AH35" s="38"/>
      <c r="AI35" s="38"/>
      <c r="AJ35" s="38"/>
      <c r="AK35" s="198">
        <f>SUM(AK26:AK33)</f>
        <v>0</v>
      </c>
      <c r="AL35" s="197"/>
      <c r="AM35" s="197"/>
      <c r="AN35" s="197"/>
      <c r="AO35" s="199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S-22-004</v>
      </c>
      <c r="AR84" s="47"/>
    </row>
    <row r="85" spans="1:91" s="4" customFormat="1" ht="36.950000000000003" customHeight="1">
      <c r="B85" s="48"/>
      <c r="C85" s="49" t="s">
        <v>16</v>
      </c>
      <c r="L85" s="200" t="str">
        <f>K6</f>
        <v>SPORTOVNÍ HALA V ULICI MAROLDOVA 1279/2, DĚČÍN I.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MAROLDOVA 1279/2, DĚČÍN I.</v>
      </c>
      <c r="AI87" s="26" t="s">
        <v>22</v>
      </c>
      <c r="AM87" s="202" t="str">
        <f>IF(AN8= "","",AN8)</f>
        <v>16. 7. 2025</v>
      </c>
      <c r="AN87" s="202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Statutární město Děčín</v>
      </c>
      <c r="AI89" s="26" t="s">
        <v>32</v>
      </c>
      <c r="AM89" s="203" t="str">
        <f>IF(E17="","",E17)</f>
        <v>SPECTA, s.r.o.</v>
      </c>
      <c r="AN89" s="204"/>
      <c r="AO89" s="204"/>
      <c r="AP89" s="204"/>
      <c r="AR89" s="31"/>
      <c r="AS89" s="205" t="s">
        <v>60</v>
      </c>
      <c r="AT89" s="206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03" t="str">
        <f>IF(E20="","",E20)</f>
        <v>SPECTA, s.r.o.</v>
      </c>
      <c r="AN90" s="204"/>
      <c r="AO90" s="204"/>
      <c r="AP90" s="204"/>
      <c r="AR90" s="31"/>
      <c r="AS90" s="207"/>
      <c r="AT90" s="208"/>
      <c r="BD90" s="55"/>
    </row>
    <row r="91" spans="1:91" s="1" customFormat="1" ht="10.9" customHeight="1">
      <c r="B91" s="31"/>
      <c r="AR91" s="31"/>
      <c r="AS91" s="207"/>
      <c r="AT91" s="208"/>
      <c r="BD91" s="55"/>
    </row>
    <row r="92" spans="1:91" s="1" customFormat="1" ht="29.25" customHeight="1">
      <c r="B92" s="31"/>
      <c r="C92" s="209" t="s">
        <v>61</v>
      </c>
      <c r="D92" s="210"/>
      <c r="E92" s="210"/>
      <c r="F92" s="210"/>
      <c r="G92" s="210"/>
      <c r="H92" s="56"/>
      <c r="I92" s="211" t="s">
        <v>62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63</v>
      </c>
      <c r="AH92" s="210"/>
      <c r="AI92" s="210"/>
      <c r="AJ92" s="210"/>
      <c r="AK92" s="210"/>
      <c r="AL92" s="210"/>
      <c r="AM92" s="210"/>
      <c r="AN92" s="211" t="s">
        <v>64</v>
      </c>
      <c r="AO92" s="210"/>
      <c r="AP92" s="213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7">
        <f>ROUND(AG95,2)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24.75" customHeight="1">
      <c r="A95" s="73" t="s">
        <v>84</v>
      </c>
      <c r="B95" s="74"/>
      <c r="C95" s="75"/>
      <c r="D95" s="216" t="s">
        <v>85</v>
      </c>
      <c r="E95" s="216"/>
      <c r="F95" s="216"/>
      <c r="G95" s="216"/>
      <c r="H95" s="216"/>
      <c r="I95" s="76"/>
      <c r="J95" s="216" t="s">
        <v>86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'D.1.1.c -  Architektonick...'!J30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77" t="s">
        <v>87</v>
      </c>
      <c r="AR95" s="74"/>
      <c r="AS95" s="78">
        <v>0</v>
      </c>
      <c r="AT95" s="79">
        <f>ROUND(SUM(AV95:AW95),2)</f>
        <v>0</v>
      </c>
      <c r="AU95" s="80">
        <f>'D.1.1.c -  Architektonick...'!P118</f>
        <v>0</v>
      </c>
      <c r="AV95" s="79">
        <f>'D.1.1.c -  Architektonick...'!J33</f>
        <v>0</v>
      </c>
      <c r="AW95" s="79">
        <f>'D.1.1.c -  Architektonick...'!J34</f>
        <v>0</v>
      </c>
      <c r="AX95" s="79">
        <f>'D.1.1.c -  Architektonick...'!J35</f>
        <v>0</v>
      </c>
      <c r="AY95" s="79">
        <f>'D.1.1.c -  Architektonick...'!J36</f>
        <v>0</v>
      </c>
      <c r="AZ95" s="79">
        <f>'D.1.1.c -  Architektonick...'!F33</f>
        <v>0</v>
      </c>
      <c r="BA95" s="79">
        <f>'D.1.1.c -  Architektonick...'!F34</f>
        <v>0</v>
      </c>
      <c r="BB95" s="79">
        <f>'D.1.1.c -  Architektonick...'!F35</f>
        <v>0</v>
      </c>
      <c r="BC95" s="79">
        <f>'D.1.1.c -  Architektonick...'!F36</f>
        <v>0</v>
      </c>
      <c r="BD95" s="81">
        <f>'D.1.1.c -  Architektonick...'!F37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dOfwcU9NVr0aE4T8RHZwhwfWFyHh7k08F/XV5hgiPHMCPn6aBR1HIWs2A4yKXLky/egBrJSv8zZAZbOMsOSIOw==" saltValue="QfSjSCah4aqXrbS5Pz+ouwaNrDsJ3PxBuSg4PrFT+G1W4oIHTgE822GMd1XkRFQUVZ0tDz0EVorb9BLyzqCFH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.1.c -  Architektonic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9"/>
  <sheetViews>
    <sheetView showGridLines="0" tabSelected="1" topLeftCell="A107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91</v>
      </c>
      <c r="L4" s="19"/>
      <c r="M4" s="8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9" t="str">
        <f>'Rekapitulace stavby'!K6</f>
        <v>SPORTOVNÍ HALA V ULICI MAROLDOVA 1279/2, DĚČÍN I.</v>
      </c>
      <c r="F7" s="220"/>
      <c r="G7" s="220"/>
      <c r="H7" s="220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30" customHeight="1">
      <c r="B9" s="31"/>
      <c r="E9" s="200" t="s">
        <v>93</v>
      </c>
      <c r="F9" s="221"/>
      <c r="G9" s="221"/>
      <c r="H9" s="22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2" t="str">
        <f>'Rekapitulace stavby'!E14</f>
        <v>Vyplň údaj</v>
      </c>
      <c r="F18" s="184"/>
      <c r="G18" s="184"/>
      <c r="H18" s="184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28</v>
      </c>
      <c r="J24" s="24" t="s">
        <v>35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4"/>
      <c r="E27" s="189" t="s">
        <v>1</v>
      </c>
      <c r="F27" s="189"/>
      <c r="G27" s="189"/>
      <c r="H27" s="189"/>
      <c r="L27" s="84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5" t="s">
        <v>40</v>
      </c>
      <c r="J30" s="65">
        <f>ROUND(J118,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86">
        <f>ROUND((SUM(BE118:BE208)),  2)</f>
        <v>0</v>
      </c>
      <c r="I33" s="87">
        <v>0.21</v>
      </c>
      <c r="J33" s="86">
        <f>ROUND(((SUM(BE118:BE208))*I33),  2)</f>
        <v>0</v>
      </c>
      <c r="L33" s="31"/>
    </row>
    <row r="34" spans="2:12" s="1" customFormat="1" ht="14.45" customHeight="1">
      <c r="B34" s="31"/>
      <c r="E34" s="26" t="s">
        <v>46</v>
      </c>
      <c r="F34" s="86">
        <f>ROUND((SUM(BF118:BF208)),  2)</f>
        <v>0</v>
      </c>
      <c r="I34" s="87">
        <v>0.12</v>
      </c>
      <c r="J34" s="86">
        <f>ROUND(((SUM(BF118:BF208))*I34),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6">
        <f>ROUND((SUM(BG118:BG208)),  2)</f>
        <v>0</v>
      </c>
      <c r="I35" s="87">
        <v>0.21</v>
      </c>
      <c r="J35" s="86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6">
        <f>ROUND((SUM(BH118:BH208)),  2)</f>
        <v>0</v>
      </c>
      <c r="I36" s="87">
        <v>0.12</v>
      </c>
      <c r="J36" s="86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6">
        <f>ROUND((SUM(BI118:BI208)),  2)</f>
        <v>0</v>
      </c>
      <c r="I37" s="87">
        <v>0</v>
      </c>
      <c r="J37" s="86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8"/>
      <c r="D39" s="89" t="s">
        <v>50</v>
      </c>
      <c r="E39" s="56"/>
      <c r="F39" s="56"/>
      <c r="G39" s="90" t="s">
        <v>51</v>
      </c>
      <c r="H39" s="91" t="s">
        <v>52</v>
      </c>
      <c r="I39" s="56"/>
      <c r="J39" s="92">
        <f>SUM(J30:J37)</f>
        <v>0</v>
      </c>
      <c r="K39" s="9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4" t="s">
        <v>56</v>
      </c>
      <c r="G61" s="42" t="s">
        <v>55</v>
      </c>
      <c r="H61" s="33"/>
      <c r="I61" s="33"/>
      <c r="J61" s="95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4" t="s">
        <v>56</v>
      </c>
      <c r="G76" s="42" t="s">
        <v>55</v>
      </c>
      <c r="H76" s="33"/>
      <c r="I76" s="33"/>
      <c r="J76" s="95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94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9" t="str">
        <f>E7</f>
        <v>SPORTOVNÍ HALA V ULICI MAROLDOVA 1279/2, DĚČÍN I.</v>
      </c>
      <c r="F85" s="220"/>
      <c r="G85" s="220"/>
      <c r="H85" s="220"/>
      <c r="L85" s="31"/>
    </row>
    <row r="86" spans="2:47" s="1" customFormat="1" ht="12" customHeight="1">
      <c r="B86" s="31"/>
      <c r="C86" s="26" t="s">
        <v>92</v>
      </c>
      <c r="L86" s="31"/>
    </row>
    <row r="87" spans="2:47" s="1" customFormat="1" ht="30" customHeight="1">
      <c r="B87" s="31"/>
      <c r="E87" s="200" t="str">
        <f>E9</f>
        <v>D.1.1.c -  Architektonicko-stavební řešení - NÁBYTKOVÉ VYBAVENÍ</v>
      </c>
      <c r="F87" s="221"/>
      <c r="G87" s="221"/>
      <c r="H87" s="22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MAROLDOVA 1279/2, DĚČÍN I.</v>
      </c>
      <c r="I89" s="26" t="s">
        <v>22</v>
      </c>
      <c r="J89" s="51" t="str">
        <f>IF(J12="","",J12)</f>
        <v>16. 7. 2025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Statutární město Děčín</v>
      </c>
      <c r="I91" s="26" t="s">
        <v>32</v>
      </c>
      <c r="J91" s="29" t="str">
        <f>E21</f>
        <v>SPECTA, s.r.o.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SPECTA, s.r.o.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96" t="s">
        <v>95</v>
      </c>
      <c r="D94" s="88"/>
      <c r="E94" s="88"/>
      <c r="F94" s="88"/>
      <c r="G94" s="88"/>
      <c r="H94" s="88"/>
      <c r="I94" s="88"/>
      <c r="J94" s="97" t="s">
        <v>96</v>
      </c>
      <c r="K94" s="8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98" t="s">
        <v>97</v>
      </c>
      <c r="J96" s="65">
        <f>J118</f>
        <v>0</v>
      </c>
      <c r="L96" s="31"/>
      <c r="AU96" s="16" t="s">
        <v>98</v>
      </c>
    </row>
    <row r="97" spans="2:12" s="8" customFormat="1" ht="24.95" customHeight="1">
      <c r="B97" s="99"/>
      <c r="D97" s="100" t="s">
        <v>99</v>
      </c>
      <c r="E97" s="101"/>
      <c r="F97" s="101"/>
      <c r="G97" s="101"/>
      <c r="H97" s="101"/>
      <c r="I97" s="101"/>
      <c r="J97" s="102">
        <f>J119</f>
        <v>0</v>
      </c>
      <c r="L97" s="99"/>
    </row>
    <row r="98" spans="2:12" s="9" customFormat="1" ht="19.899999999999999" customHeight="1">
      <c r="B98" s="103"/>
      <c r="D98" s="104" t="s">
        <v>100</v>
      </c>
      <c r="E98" s="105"/>
      <c r="F98" s="105"/>
      <c r="G98" s="105"/>
      <c r="H98" s="105"/>
      <c r="I98" s="105"/>
      <c r="J98" s="106">
        <f>J120</f>
        <v>0</v>
      </c>
      <c r="L98" s="103"/>
    </row>
    <row r="99" spans="2:12" s="1" customFormat="1" ht="21.75" customHeight="1">
      <c r="B99" s="31"/>
      <c r="L99" s="31"/>
    </row>
    <row r="100" spans="2:12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5" customHeight="1">
      <c r="B105" s="31"/>
      <c r="C105" s="20" t="s">
        <v>101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19" t="str">
        <f>E7</f>
        <v>SPORTOVNÍ HALA V ULICI MAROLDOVA 1279/2, DĚČÍN I.</v>
      </c>
      <c r="F108" s="220"/>
      <c r="G108" s="220"/>
      <c r="H108" s="220"/>
      <c r="L108" s="31"/>
    </row>
    <row r="109" spans="2:12" s="1" customFormat="1" ht="12" customHeight="1">
      <c r="B109" s="31"/>
      <c r="C109" s="26" t="s">
        <v>92</v>
      </c>
      <c r="L109" s="31"/>
    </row>
    <row r="110" spans="2:12" s="1" customFormat="1" ht="30" customHeight="1">
      <c r="B110" s="31"/>
      <c r="E110" s="200" t="str">
        <f>E9</f>
        <v>D.1.1.c -  Architektonicko-stavební řešení - NÁBYTKOVÉ VYBAVENÍ</v>
      </c>
      <c r="F110" s="221"/>
      <c r="G110" s="221"/>
      <c r="H110" s="221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>MAROLDOVA 1279/2, DĚČÍN I.</v>
      </c>
      <c r="I112" s="26" t="s">
        <v>22</v>
      </c>
      <c r="J112" s="51" t="str">
        <f>IF(J12="","",J12)</f>
        <v>16. 7. 2025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24</v>
      </c>
      <c r="F114" s="24" t="str">
        <f>E15</f>
        <v>Statutární město Děčín</v>
      </c>
      <c r="I114" s="26" t="s">
        <v>32</v>
      </c>
      <c r="J114" s="29" t="str">
        <f>E21</f>
        <v>SPECTA, s.r.o.</v>
      </c>
      <c r="L114" s="31"/>
    </row>
    <row r="115" spans="2:65" s="1" customFormat="1" ht="15.2" customHeight="1">
      <c r="B115" s="31"/>
      <c r="C115" s="26" t="s">
        <v>30</v>
      </c>
      <c r="F115" s="24" t="str">
        <f>IF(E18="","",E18)</f>
        <v>Vyplň údaj</v>
      </c>
      <c r="I115" s="26" t="s">
        <v>37</v>
      </c>
      <c r="J115" s="29" t="str">
        <f>E24</f>
        <v>SPECTA, s.r.o.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07"/>
      <c r="C117" s="108" t="s">
        <v>102</v>
      </c>
      <c r="D117" s="109" t="s">
        <v>65</v>
      </c>
      <c r="E117" s="109" t="s">
        <v>61</v>
      </c>
      <c r="F117" s="109" t="s">
        <v>62</v>
      </c>
      <c r="G117" s="109" t="s">
        <v>103</v>
      </c>
      <c r="H117" s="109" t="s">
        <v>104</v>
      </c>
      <c r="I117" s="109" t="s">
        <v>105</v>
      </c>
      <c r="J117" s="110" t="s">
        <v>96</v>
      </c>
      <c r="K117" s="111" t="s">
        <v>106</v>
      </c>
      <c r="L117" s="107"/>
      <c r="M117" s="58" t="s">
        <v>1</v>
      </c>
      <c r="N117" s="59" t="s">
        <v>44</v>
      </c>
      <c r="O117" s="59" t="s">
        <v>107</v>
      </c>
      <c r="P117" s="59" t="s">
        <v>108</v>
      </c>
      <c r="Q117" s="59" t="s">
        <v>109</v>
      </c>
      <c r="R117" s="59" t="s">
        <v>110</v>
      </c>
      <c r="S117" s="59" t="s">
        <v>111</v>
      </c>
      <c r="T117" s="60" t="s">
        <v>112</v>
      </c>
    </row>
    <row r="118" spans="2:65" s="1" customFormat="1" ht="22.9" customHeight="1">
      <c r="B118" s="31"/>
      <c r="C118" s="63" t="s">
        <v>113</v>
      </c>
      <c r="J118" s="112">
        <f>BK118</f>
        <v>0</v>
      </c>
      <c r="L118" s="31"/>
      <c r="M118" s="61"/>
      <c r="N118" s="52"/>
      <c r="O118" s="52"/>
      <c r="P118" s="113">
        <f>P119</f>
        <v>0</v>
      </c>
      <c r="Q118" s="52"/>
      <c r="R118" s="113">
        <f>R119</f>
        <v>0</v>
      </c>
      <c r="S118" s="52"/>
      <c r="T118" s="114">
        <f>T119</f>
        <v>0</v>
      </c>
      <c r="AT118" s="16" t="s">
        <v>79</v>
      </c>
      <c r="AU118" s="16" t="s">
        <v>98</v>
      </c>
      <c r="BK118" s="115">
        <f>BK119</f>
        <v>0</v>
      </c>
    </row>
    <row r="119" spans="2:65" s="11" customFormat="1" ht="25.9" customHeight="1">
      <c r="B119" s="116"/>
      <c r="D119" s="117" t="s">
        <v>79</v>
      </c>
      <c r="E119" s="118" t="s">
        <v>114</v>
      </c>
      <c r="F119" s="118" t="s">
        <v>115</v>
      </c>
      <c r="I119" s="119"/>
      <c r="J119" s="120">
        <f>BK119</f>
        <v>0</v>
      </c>
      <c r="L119" s="116"/>
      <c r="M119" s="121"/>
      <c r="P119" s="122">
        <f>P120</f>
        <v>0</v>
      </c>
      <c r="R119" s="122">
        <f>R120</f>
        <v>0</v>
      </c>
      <c r="T119" s="123">
        <f>T120</f>
        <v>0</v>
      </c>
      <c r="AR119" s="117" t="s">
        <v>90</v>
      </c>
      <c r="AT119" s="124" t="s">
        <v>79</v>
      </c>
      <c r="AU119" s="124" t="s">
        <v>80</v>
      </c>
      <c r="AY119" s="117" t="s">
        <v>116</v>
      </c>
      <c r="BK119" s="125">
        <f>BK120</f>
        <v>0</v>
      </c>
    </row>
    <row r="120" spans="2:65" s="11" customFormat="1" ht="22.9" customHeight="1">
      <c r="B120" s="116"/>
      <c r="D120" s="117" t="s">
        <v>79</v>
      </c>
      <c r="E120" s="126" t="s">
        <v>85</v>
      </c>
      <c r="F120" s="126" t="s">
        <v>117</v>
      </c>
      <c r="I120" s="119"/>
      <c r="J120" s="127">
        <f>BK120</f>
        <v>0</v>
      </c>
      <c r="L120" s="116"/>
      <c r="M120" s="121"/>
      <c r="P120" s="122">
        <f>SUM(P121:P208)</f>
        <v>0</v>
      </c>
      <c r="R120" s="122">
        <f>SUM(R121:R208)</f>
        <v>0</v>
      </c>
      <c r="T120" s="123">
        <f>SUM(T121:T208)</f>
        <v>0</v>
      </c>
      <c r="AR120" s="117" t="s">
        <v>90</v>
      </c>
      <c r="AT120" s="124" t="s">
        <v>79</v>
      </c>
      <c r="AU120" s="124" t="s">
        <v>88</v>
      </c>
      <c r="AY120" s="117" t="s">
        <v>116</v>
      </c>
      <c r="BK120" s="125">
        <f>SUM(BK121:BK208)</f>
        <v>0</v>
      </c>
    </row>
    <row r="121" spans="2:65" s="1" customFormat="1" ht="62.65" customHeight="1">
      <c r="B121" s="31"/>
      <c r="C121" s="128" t="s">
        <v>88</v>
      </c>
      <c r="D121" s="128" t="s">
        <v>118</v>
      </c>
      <c r="E121" s="129" t="s">
        <v>119</v>
      </c>
      <c r="F121" s="130" t="s">
        <v>120</v>
      </c>
      <c r="G121" s="131" t="s">
        <v>121</v>
      </c>
      <c r="H121" s="132">
        <v>20</v>
      </c>
      <c r="I121" s="133"/>
      <c r="J121" s="134">
        <f>ROUND(I121*H121,2)</f>
        <v>0</v>
      </c>
      <c r="K121" s="135"/>
      <c r="L121" s="136"/>
      <c r="M121" s="137" t="s">
        <v>1</v>
      </c>
      <c r="N121" s="138" t="s">
        <v>45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122</v>
      </c>
      <c r="AT121" s="141" t="s">
        <v>118</v>
      </c>
      <c r="AU121" s="141" t="s">
        <v>90</v>
      </c>
      <c r="AY121" s="16" t="s">
        <v>116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88</v>
      </c>
      <c r="BK121" s="142">
        <f>ROUND(I121*H121,2)</f>
        <v>0</v>
      </c>
      <c r="BL121" s="16" t="s">
        <v>123</v>
      </c>
      <c r="BM121" s="141" t="s">
        <v>124</v>
      </c>
    </row>
    <row r="122" spans="2:65" s="1" customFormat="1" ht="48.75">
      <c r="B122" s="31"/>
      <c r="D122" s="143" t="s">
        <v>125</v>
      </c>
      <c r="F122" s="144" t="s">
        <v>126</v>
      </c>
      <c r="I122" s="145"/>
      <c r="L122" s="31"/>
      <c r="M122" s="146"/>
      <c r="T122" s="55"/>
      <c r="AT122" s="16" t="s">
        <v>125</v>
      </c>
      <c r="AU122" s="16" t="s">
        <v>90</v>
      </c>
    </row>
    <row r="123" spans="2:65" s="1" customFormat="1" ht="97.5">
      <c r="B123" s="31"/>
      <c r="D123" s="143" t="s">
        <v>127</v>
      </c>
      <c r="F123" s="147" t="s">
        <v>128</v>
      </c>
      <c r="I123" s="145"/>
      <c r="L123" s="31"/>
      <c r="M123" s="146"/>
      <c r="T123" s="55"/>
      <c r="AT123" s="16" t="s">
        <v>127</v>
      </c>
      <c r="AU123" s="16" t="s">
        <v>90</v>
      </c>
    </row>
    <row r="124" spans="2:65" s="12" customFormat="1" ht="11.25">
      <c r="B124" s="148"/>
      <c r="D124" s="143" t="s">
        <v>129</v>
      </c>
      <c r="E124" s="149" t="s">
        <v>1</v>
      </c>
      <c r="F124" s="150" t="s">
        <v>130</v>
      </c>
      <c r="H124" s="149" t="s">
        <v>1</v>
      </c>
      <c r="I124" s="151"/>
      <c r="L124" s="148"/>
      <c r="M124" s="152"/>
      <c r="T124" s="153"/>
      <c r="AT124" s="149" t="s">
        <v>129</v>
      </c>
      <c r="AU124" s="149" t="s">
        <v>90</v>
      </c>
      <c r="AV124" s="12" t="s">
        <v>88</v>
      </c>
      <c r="AW124" s="12" t="s">
        <v>36</v>
      </c>
      <c r="AX124" s="12" t="s">
        <v>80</v>
      </c>
      <c r="AY124" s="149" t="s">
        <v>116</v>
      </c>
    </row>
    <row r="125" spans="2:65" s="13" customFormat="1" ht="11.25">
      <c r="B125" s="154"/>
      <c r="D125" s="143" t="s">
        <v>129</v>
      </c>
      <c r="E125" s="155" t="s">
        <v>1</v>
      </c>
      <c r="F125" s="156" t="s">
        <v>131</v>
      </c>
      <c r="H125" s="157">
        <v>20</v>
      </c>
      <c r="I125" s="158"/>
      <c r="L125" s="154"/>
      <c r="M125" s="159"/>
      <c r="T125" s="160"/>
      <c r="AT125" s="155" t="s">
        <v>129</v>
      </c>
      <c r="AU125" s="155" t="s">
        <v>90</v>
      </c>
      <c r="AV125" s="13" t="s">
        <v>90</v>
      </c>
      <c r="AW125" s="13" t="s">
        <v>36</v>
      </c>
      <c r="AX125" s="13" t="s">
        <v>80</v>
      </c>
      <c r="AY125" s="155" t="s">
        <v>116</v>
      </c>
    </row>
    <row r="126" spans="2:65" s="14" customFormat="1" ht="11.25">
      <c r="B126" s="161"/>
      <c r="D126" s="143" t="s">
        <v>129</v>
      </c>
      <c r="E126" s="162" t="s">
        <v>1</v>
      </c>
      <c r="F126" s="163" t="s">
        <v>132</v>
      </c>
      <c r="H126" s="164">
        <v>20</v>
      </c>
      <c r="I126" s="165"/>
      <c r="L126" s="161"/>
      <c r="M126" s="166"/>
      <c r="T126" s="167"/>
      <c r="AT126" s="162" t="s">
        <v>129</v>
      </c>
      <c r="AU126" s="162" t="s">
        <v>90</v>
      </c>
      <c r="AV126" s="14" t="s">
        <v>133</v>
      </c>
      <c r="AW126" s="14" t="s">
        <v>36</v>
      </c>
      <c r="AX126" s="14" t="s">
        <v>88</v>
      </c>
      <c r="AY126" s="162" t="s">
        <v>116</v>
      </c>
    </row>
    <row r="127" spans="2:65" s="1" customFormat="1" ht="62.65" customHeight="1">
      <c r="B127" s="31"/>
      <c r="C127" s="128" t="s">
        <v>90</v>
      </c>
      <c r="D127" s="128" t="s">
        <v>118</v>
      </c>
      <c r="E127" s="129" t="s">
        <v>134</v>
      </c>
      <c r="F127" s="130" t="s">
        <v>135</v>
      </c>
      <c r="G127" s="131" t="s">
        <v>121</v>
      </c>
      <c r="H127" s="132">
        <v>14</v>
      </c>
      <c r="I127" s="133"/>
      <c r="J127" s="134">
        <f>ROUND(I127*H127,2)</f>
        <v>0</v>
      </c>
      <c r="K127" s="135"/>
      <c r="L127" s="136"/>
      <c r="M127" s="137" t="s">
        <v>1</v>
      </c>
      <c r="N127" s="138" t="s">
        <v>45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122</v>
      </c>
      <c r="AT127" s="141" t="s">
        <v>118</v>
      </c>
      <c r="AU127" s="141" t="s">
        <v>90</v>
      </c>
      <c r="AY127" s="16" t="s">
        <v>116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6" t="s">
        <v>88</v>
      </c>
      <c r="BK127" s="142">
        <f>ROUND(I127*H127,2)</f>
        <v>0</v>
      </c>
      <c r="BL127" s="16" t="s">
        <v>123</v>
      </c>
      <c r="BM127" s="141" t="s">
        <v>136</v>
      </c>
    </row>
    <row r="128" spans="2:65" s="1" customFormat="1" ht="48.75">
      <c r="B128" s="31"/>
      <c r="D128" s="143" t="s">
        <v>125</v>
      </c>
      <c r="F128" s="144" t="s">
        <v>137</v>
      </c>
      <c r="I128" s="145"/>
      <c r="L128" s="31"/>
      <c r="M128" s="146"/>
      <c r="T128" s="55"/>
      <c r="AT128" s="16" t="s">
        <v>125</v>
      </c>
      <c r="AU128" s="16" t="s">
        <v>90</v>
      </c>
    </row>
    <row r="129" spans="2:65" s="1" customFormat="1" ht="97.5">
      <c r="B129" s="31"/>
      <c r="D129" s="143" t="s">
        <v>127</v>
      </c>
      <c r="F129" s="147" t="s">
        <v>138</v>
      </c>
      <c r="I129" s="145"/>
      <c r="L129" s="31"/>
      <c r="M129" s="146"/>
      <c r="T129" s="55"/>
      <c r="AT129" s="16" t="s">
        <v>127</v>
      </c>
      <c r="AU129" s="16" t="s">
        <v>90</v>
      </c>
    </row>
    <row r="130" spans="2:65" s="12" customFormat="1" ht="11.25">
      <c r="B130" s="148"/>
      <c r="D130" s="143" t="s">
        <v>129</v>
      </c>
      <c r="E130" s="149" t="s">
        <v>1</v>
      </c>
      <c r="F130" s="150" t="s">
        <v>130</v>
      </c>
      <c r="H130" s="149" t="s">
        <v>1</v>
      </c>
      <c r="I130" s="151"/>
      <c r="L130" s="148"/>
      <c r="M130" s="152"/>
      <c r="T130" s="153"/>
      <c r="AT130" s="149" t="s">
        <v>129</v>
      </c>
      <c r="AU130" s="149" t="s">
        <v>90</v>
      </c>
      <c r="AV130" s="12" t="s">
        <v>88</v>
      </c>
      <c r="AW130" s="12" t="s">
        <v>36</v>
      </c>
      <c r="AX130" s="12" t="s">
        <v>80</v>
      </c>
      <c r="AY130" s="149" t="s">
        <v>116</v>
      </c>
    </row>
    <row r="131" spans="2:65" s="13" customFormat="1" ht="11.25">
      <c r="B131" s="154"/>
      <c r="D131" s="143" t="s">
        <v>129</v>
      </c>
      <c r="E131" s="155" t="s">
        <v>1</v>
      </c>
      <c r="F131" s="156" t="s">
        <v>139</v>
      </c>
      <c r="H131" s="157">
        <v>14</v>
      </c>
      <c r="I131" s="158"/>
      <c r="L131" s="154"/>
      <c r="M131" s="159"/>
      <c r="T131" s="160"/>
      <c r="AT131" s="155" t="s">
        <v>129</v>
      </c>
      <c r="AU131" s="155" t="s">
        <v>90</v>
      </c>
      <c r="AV131" s="13" t="s">
        <v>90</v>
      </c>
      <c r="AW131" s="13" t="s">
        <v>36</v>
      </c>
      <c r="AX131" s="13" t="s">
        <v>80</v>
      </c>
      <c r="AY131" s="155" t="s">
        <v>116</v>
      </c>
    </row>
    <row r="132" spans="2:65" s="14" customFormat="1" ht="11.25">
      <c r="B132" s="161"/>
      <c r="D132" s="143" t="s">
        <v>129</v>
      </c>
      <c r="E132" s="162" t="s">
        <v>1</v>
      </c>
      <c r="F132" s="163" t="s">
        <v>132</v>
      </c>
      <c r="H132" s="164">
        <v>14</v>
      </c>
      <c r="I132" s="165"/>
      <c r="L132" s="161"/>
      <c r="M132" s="166"/>
      <c r="T132" s="167"/>
      <c r="AT132" s="162" t="s">
        <v>129</v>
      </c>
      <c r="AU132" s="162" t="s">
        <v>90</v>
      </c>
      <c r="AV132" s="14" t="s">
        <v>133</v>
      </c>
      <c r="AW132" s="14" t="s">
        <v>36</v>
      </c>
      <c r="AX132" s="14" t="s">
        <v>88</v>
      </c>
      <c r="AY132" s="162" t="s">
        <v>116</v>
      </c>
    </row>
    <row r="133" spans="2:65" s="1" customFormat="1" ht="33" customHeight="1">
      <c r="B133" s="31"/>
      <c r="C133" s="128" t="s">
        <v>140</v>
      </c>
      <c r="D133" s="128" t="s">
        <v>118</v>
      </c>
      <c r="E133" s="129" t="s">
        <v>141</v>
      </c>
      <c r="F133" s="130" t="s">
        <v>142</v>
      </c>
      <c r="G133" s="131" t="s">
        <v>121</v>
      </c>
      <c r="H133" s="132">
        <v>1</v>
      </c>
      <c r="I133" s="133"/>
      <c r="J133" s="134">
        <f>ROUND(I133*H133,2)</f>
        <v>0</v>
      </c>
      <c r="K133" s="135"/>
      <c r="L133" s="136"/>
      <c r="M133" s="137" t="s">
        <v>1</v>
      </c>
      <c r="N133" s="138" t="s">
        <v>45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122</v>
      </c>
      <c r="AT133" s="141" t="s">
        <v>118</v>
      </c>
      <c r="AU133" s="141" t="s">
        <v>90</v>
      </c>
      <c r="AY133" s="16" t="s">
        <v>116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88</v>
      </c>
      <c r="BK133" s="142">
        <f>ROUND(I133*H133,2)</f>
        <v>0</v>
      </c>
      <c r="BL133" s="16" t="s">
        <v>123</v>
      </c>
      <c r="BM133" s="141" t="s">
        <v>143</v>
      </c>
    </row>
    <row r="134" spans="2:65" s="1" customFormat="1" ht="39">
      <c r="B134" s="31"/>
      <c r="D134" s="143" t="s">
        <v>125</v>
      </c>
      <c r="F134" s="144" t="s">
        <v>144</v>
      </c>
      <c r="I134" s="145"/>
      <c r="L134" s="31"/>
      <c r="M134" s="146"/>
      <c r="T134" s="55"/>
      <c r="AT134" s="16" t="s">
        <v>125</v>
      </c>
      <c r="AU134" s="16" t="s">
        <v>90</v>
      </c>
    </row>
    <row r="135" spans="2:65" s="1" customFormat="1" ht="78">
      <c r="B135" s="31"/>
      <c r="D135" s="143" t="s">
        <v>127</v>
      </c>
      <c r="F135" s="147" t="s">
        <v>145</v>
      </c>
      <c r="I135" s="145"/>
      <c r="L135" s="31"/>
      <c r="M135" s="146"/>
      <c r="T135" s="55"/>
      <c r="AT135" s="16" t="s">
        <v>127</v>
      </c>
      <c r="AU135" s="16" t="s">
        <v>90</v>
      </c>
    </row>
    <row r="136" spans="2:65" s="12" customFormat="1" ht="11.25">
      <c r="B136" s="148"/>
      <c r="D136" s="143" t="s">
        <v>129</v>
      </c>
      <c r="E136" s="149" t="s">
        <v>1</v>
      </c>
      <c r="F136" s="150" t="s">
        <v>130</v>
      </c>
      <c r="H136" s="149" t="s">
        <v>1</v>
      </c>
      <c r="I136" s="151"/>
      <c r="L136" s="148"/>
      <c r="M136" s="152"/>
      <c r="T136" s="153"/>
      <c r="AT136" s="149" t="s">
        <v>129</v>
      </c>
      <c r="AU136" s="149" t="s">
        <v>90</v>
      </c>
      <c r="AV136" s="12" t="s">
        <v>88</v>
      </c>
      <c r="AW136" s="12" t="s">
        <v>36</v>
      </c>
      <c r="AX136" s="12" t="s">
        <v>80</v>
      </c>
      <c r="AY136" s="149" t="s">
        <v>116</v>
      </c>
    </row>
    <row r="137" spans="2:65" s="13" customFormat="1" ht="11.25">
      <c r="B137" s="154"/>
      <c r="D137" s="143" t="s">
        <v>129</v>
      </c>
      <c r="E137" s="155" t="s">
        <v>1</v>
      </c>
      <c r="F137" s="156" t="s">
        <v>146</v>
      </c>
      <c r="H137" s="157">
        <v>1</v>
      </c>
      <c r="I137" s="158"/>
      <c r="L137" s="154"/>
      <c r="M137" s="159"/>
      <c r="T137" s="160"/>
      <c r="AT137" s="155" t="s">
        <v>129</v>
      </c>
      <c r="AU137" s="155" t="s">
        <v>90</v>
      </c>
      <c r="AV137" s="13" t="s">
        <v>90</v>
      </c>
      <c r="AW137" s="13" t="s">
        <v>36</v>
      </c>
      <c r="AX137" s="13" t="s">
        <v>80</v>
      </c>
      <c r="AY137" s="155" t="s">
        <v>116</v>
      </c>
    </row>
    <row r="138" spans="2:65" s="14" customFormat="1" ht="11.25">
      <c r="B138" s="161"/>
      <c r="D138" s="143" t="s">
        <v>129</v>
      </c>
      <c r="E138" s="162" t="s">
        <v>1</v>
      </c>
      <c r="F138" s="163" t="s">
        <v>132</v>
      </c>
      <c r="H138" s="164">
        <v>1</v>
      </c>
      <c r="I138" s="165"/>
      <c r="L138" s="161"/>
      <c r="M138" s="166"/>
      <c r="T138" s="167"/>
      <c r="AT138" s="162" t="s">
        <v>129</v>
      </c>
      <c r="AU138" s="162" t="s">
        <v>90</v>
      </c>
      <c r="AV138" s="14" t="s">
        <v>133</v>
      </c>
      <c r="AW138" s="14" t="s">
        <v>36</v>
      </c>
      <c r="AX138" s="14" t="s">
        <v>88</v>
      </c>
      <c r="AY138" s="162" t="s">
        <v>116</v>
      </c>
    </row>
    <row r="139" spans="2:65" s="1" customFormat="1" ht="37.9" customHeight="1">
      <c r="B139" s="31"/>
      <c r="C139" s="128" t="s">
        <v>133</v>
      </c>
      <c r="D139" s="128" t="s">
        <v>118</v>
      </c>
      <c r="E139" s="129" t="s">
        <v>147</v>
      </c>
      <c r="F139" s="130" t="s">
        <v>148</v>
      </c>
      <c r="G139" s="131" t="s">
        <v>121</v>
      </c>
      <c r="H139" s="132">
        <v>1</v>
      </c>
      <c r="I139" s="133"/>
      <c r="J139" s="134">
        <f>ROUND(I139*H139,2)</f>
        <v>0</v>
      </c>
      <c r="K139" s="135"/>
      <c r="L139" s="136"/>
      <c r="M139" s="137" t="s">
        <v>1</v>
      </c>
      <c r="N139" s="138" t="s">
        <v>45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122</v>
      </c>
      <c r="AT139" s="141" t="s">
        <v>118</v>
      </c>
      <c r="AU139" s="141" t="s">
        <v>90</v>
      </c>
      <c r="AY139" s="16" t="s">
        <v>116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88</v>
      </c>
      <c r="BK139" s="142">
        <f>ROUND(I139*H139,2)</f>
        <v>0</v>
      </c>
      <c r="BL139" s="16" t="s">
        <v>123</v>
      </c>
      <c r="BM139" s="141" t="s">
        <v>149</v>
      </c>
    </row>
    <row r="140" spans="2:65" s="1" customFormat="1" ht="48.75">
      <c r="B140" s="31"/>
      <c r="D140" s="143" t="s">
        <v>125</v>
      </c>
      <c r="F140" s="144" t="s">
        <v>150</v>
      </c>
      <c r="I140" s="145"/>
      <c r="L140" s="31"/>
      <c r="M140" s="146"/>
      <c r="T140" s="55"/>
      <c r="AT140" s="16" t="s">
        <v>125</v>
      </c>
      <c r="AU140" s="16" t="s">
        <v>90</v>
      </c>
    </row>
    <row r="141" spans="2:65" s="1" customFormat="1" ht="58.5">
      <c r="B141" s="31"/>
      <c r="D141" s="143" t="s">
        <v>127</v>
      </c>
      <c r="F141" s="147" t="s">
        <v>151</v>
      </c>
      <c r="I141" s="145"/>
      <c r="L141" s="31"/>
      <c r="M141" s="146"/>
      <c r="T141" s="55"/>
      <c r="AT141" s="16" t="s">
        <v>127</v>
      </c>
      <c r="AU141" s="16" t="s">
        <v>90</v>
      </c>
    </row>
    <row r="142" spans="2:65" s="12" customFormat="1" ht="11.25">
      <c r="B142" s="148"/>
      <c r="D142" s="143" t="s">
        <v>129</v>
      </c>
      <c r="E142" s="149" t="s">
        <v>1</v>
      </c>
      <c r="F142" s="150" t="s">
        <v>130</v>
      </c>
      <c r="H142" s="149" t="s">
        <v>1</v>
      </c>
      <c r="I142" s="151"/>
      <c r="L142" s="148"/>
      <c r="M142" s="152"/>
      <c r="T142" s="153"/>
      <c r="AT142" s="149" t="s">
        <v>129</v>
      </c>
      <c r="AU142" s="149" t="s">
        <v>90</v>
      </c>
      <c r="AV142" s="12" t="s">
        <v>88</v>
      </c>
      <c r="AW142" s="12" t="s">
        <v>36</v>
      </c>
      <c r="AX142" s="12" t="s">
        <v>80</v>
      </c>
      <c r="AY142" s="149" t="s">
        <v>116</v>
      </c>
    </row>
    <row r="143" spans="2:65" s="13" customFormat="1" ht="11.25">
      <c r="B143" s="154"/>
      <c r="D143" s="143" t="s">
        <v>129</v>
      </c>
      <c r="E143" s="155" t="s">
        <v>1</v>
      </c>
      <c r="F143" s="156" t="s">
        <v>152</v>
      </c>
      <c r="H143" s="157">
        <v>1</v>
      </c>
      <c r="I143" s="158"/>
      <c r="L143" s="154"/>
      <c r="M143" s="159"/>
      <c r="T143" s="160"/>
      <c r="AT143" s="155" t="s">
        <v>129</v>
      </c>
      <c r="AU143" s="155" t="s">
        <v>90</v>
      </c>
      <c r="AV143" s="13" t="s">
        <v>90</v>
      </c>
      <c r="AW143" s="13" t="s">
        <v>36</v>
      </c>
      <c r="AX143" s="13" t="s">
        <v>80</v>
      </c>
      <c r="AY143" s="155" t="s">
        <v>116</v>
      </c>
    </row>
    <row r="144" spans="2:65" s="14" customFormat="1" ht="11.25">
      <c r="B144" s="161"/>
      <c r="D144" s="143" t="s">
        <v>129</v>
      </c>
      <c r="E144" s="162" t="s">
        <v>1</v>
      </c>
      <c r="F144" s="163" t="s">
        <v>132</v>
      </c>
      <c r="H144" s="164">
        <v>1</v>
      </c>
      <c r="I144" s="165"/>
      <c r="L144" s="161"/>
      <c r="M144" s="166"/>
      <c r="T144" s="167"/>
      <c r="AT144" s="162" t="s">
        <v>129</v>
      </c>
      <c r="AU144" s="162" t="s">
        <v>90</v>
      </c>
      <c r="AV144" s="14" t="s">
        <v>133</v>
      </c>
      <c r="AW144" s="14" t="s">
        <v>36</v>
      </c>
      <c r="AX144" s="14" t="s">
        <v>88</v>
      </c>
      <c r="AY144" s="162" t="s">
        <v>116</v>
      </c>
    </row>
    <row r="145" spans="2:65" s="1" customFormat="1" ht="33" customHeight="1">
      <c r="B145" s="31"/>
      <c r="C145" s="128" t="s">
        <v>153</v>
      </c>
      <c r="D145" s="128" t="s">
        <v>118</v>
      </c>
      <c r="E145" s="129" t="s">
        <v>154</v>
      </c>
      <c r="F145" s="130" t="s">
        <v>155</v>
      </c>
      <c r="G145" s="131" t="s">
        <v>121</v>
      </c>
      <c r="H145" s="132">
        <v>1</v>
      </c>
      <c r="I145" s="133"/>
      <c r="J145" s="134">
        <f>ROUND(I145*H145,2)</f>
        <v>0</v>
      </c>
      <c r="K145" s="135"/>
      <c r="L145" s="136"/>
      <c r="M145" s="137" t="s">
        <v>1</v>
      </c>
      <c r="N145" s="138" t="s">
        <v>45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122</v>
      </c>
      <c r="AT145" s="141" t="s">
        <v>118</v>
      </c>
      <c r="AU145" s="141" t="s">
        <v>90</v>
      </c>
      <c r="AY145" s="16" t="s">
        <v>116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88</v>
      </c>
      <c r="BK145" s="142">
        <f>ROUND(I145*H145,2)</f>
        <v>0</v>
      </c>
      <c r="BL145" s="16" t="s">
        <v>123</v>
      </c>
      <c r="BM145" s="141" t="s">
        <v>156</v>
      </c>
    </row>
    <row r="146" spans="2:65" s="1" customFormat="1" ht="58.5">
      <c r="B146" s="31"/>
      <c r="D146" s="143" t="s">
        <v>125</v>
      </c>
      <c r="F146" s="144" t="s">
        <v>157</v>
      </c>
      <c r="I146" s="145"/>
      <c r="L146" s="31"/>
      <c r="M146" s="146"/>
      <c r="T146" s="55"/>
      <c r="AT146" s="16" t="s">
        <v>125</v>
      </c>
      <c r="AU146" s="16" t="s">
        <v>90</v>
      </c>
    </row>
    <row r="147" spans="2:65" s="1" customFormat="1" ht="58.5">
      <c r="B147" s="31"/>
      <c r="D147" s="143" t="s">
        <v>127</v>
      </c>
      <c r="F147" s="147" t="s">
        <v>158</v>
      </c>
      <c r="I147" s="145"/>
      <c r="L147" s="31"/>
      <c r="M147" s="146"/>
      <c r="T147" s="55"/>
      <c r="AT147" s="16" t="s">
        <v>127</v>
      </c>
      <c r="AU147" s="16" t="s">
        <v>90</v>
      </c>
    </row>
    <row r="148" spans="2:65" s="12" customFormat="1" ht="11.25">
      <c r="B148" s="148"/>
      <c r="D148" s="143" t="s">
        <v>129</v>
      </c>
      <c r="E148" s="149" t="s">
        <v>1</v>
      </c>
      <c r="F148" s="150" t="s">
        <v>130</v>
      </c>
      <c r="H148" s="149" t="s">
        <v>1</v>
      </c>
      <c r="I148" s="151"/>
      <c r="L148" s="148"/>
      <c r="M148" s="152"/>
      <c r="T148" s="153"/>
      <c r="AT148" s="149" t="s">
        <v>129</v>
      </c>
      <c r="AU148" s="149" t="s">
        <v>90</v>
      </c>
      <c r="AV148" s="12" t="s">
        <v>88</v>
      </c>
      <c r="AW148" s="12" t="s">
        <v>36</v>
      </c>
      <c r="AX148" s="12" t="s">
        <v>80</v>
      </c>
      <c r="AY148" s="149" t="s">
        <v>116</v>
      </c>
    </row>
    <row r="149" spans="2:65" s="13" customFormat="1" ht="11.25">
      <c r="B149" s="154"/>
      <c r="D149" s="143" t="s">
        <v>129</v>
      </c>
      <c r="E149" s="155" t="s">
        <v>1</v>
      </c>
      <c r="F149" s="156" t="s">
        <v>159</v>
      </c>
      <c r="H149" s="157">
        <v>1</v>
      </c>
      <c r="I149" s="158"/>
      <c r="L149" s="154"/>
      <c r="M149" s="159"/>
      <c r="T149" s="160"/>
      <c r="AT149" s="155" t="s">
        <v>129</v>
      </c>
      <c r="AU149" s="155" t="s">
        <v>90</v>
      </c>
      <c r="AV149" s="13" t="s">
        <v>90</v>
      </c>
      <c r="AW149" s="13" t="s">
        <v>36</v>
      </c>
      <c r="AX149" s="13" t="s">
        <v>80</v>
      </c>
      <c r="AY149" s="155" t="s">
        <v>116</v>
      </c>
    </row>
    <row r="150" spans="2:65" s="14" customFormat="1" ht="11.25">
      <c r="B150" s="161"/>
      <c r="D150" s="143" t="s">
        <v>129</v>
      </c>
      <c r="E150" s="162" t="s">
        <v>1</v>
      </c>
      <c r="F150" s="163" t="s">
        <v>132</v>
      </c>
      <c r="H150" s="164">
        <v>1</v>
      </c>
      <c r="I150" s="165"/>
      <c r="L150" s="161"/>
      <c r="M150" s="166"/>
      <c r="T150" s="167"/>
      <c r="AT150" s="162" t="s">
        <v>129</v>
      </c>
      <c r="AU150" s="162" t="s">
        <v>90</v>
      </c>
      <c r="AV150" s="14" t="s">
        <v>133</v>
      </c>
      <c r="AW150" s="14" t="s">
        <v>36</v>
      </c>
      <c r="AX150" s="14" t="s">
        <v>88</v>
      </c>
      <c r="AY150" s="162" t="s">
        <v>116</v>
      </c>
    </row>
    <row r="151" spans="2:65" s="1" customFormat="1" ht="24.2" customHeight="1">
      <c r="B151" s="31"/>
      <c r="C151" s="128" t="s">
        <v>160</v>
      </c>
      <c r="D151" s="128" t="s">
        <v>118</v>
      </c>
      <c r="E151" s="129" t="s">
        <v>161</v>
      </c>
      <c r="F151" s="130" t="s">
        <v>162</v>
      </c>
      <c r="G151" s="131" t="s">
        <v>121</v>
      </c>
      <c r="H151" s="132">
        <v>1</v>
      </c>
      <c r="I151" s="133"/>
      <c r="J151" s="134">
        <f>ROUND(I151*H151,2)</f>
        <v>0</v>
      </c>
      <c r="K151" s="135"/>
      <c r="L151" s="136"/>
      <c r="M151" s="137" t="s">
        <v>1</v>
      </c>
      <c r="N151" s="138" t="s">
        <v>45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122</v>
      </c>
      <c r="AT151" s="141" t="s">
        <v>118</v>
      </c>
      <c r="AU151" s="141" t="s">
        <v>90</v>
      </c>
      <c r="AY151" s="16" t="s">
        <v>116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88</v>
      </c>
      <c r="BK151" s="142">
        <f>ROUND(I151*H151,2)</f>
        <v>0</v>
      </c>
      <c r="BL151" s="16" t="s">
        <v>123</v>
      </c>
      <c r="BM151" s="141" t="s">
        <v>163</v>
      </c>
    </row>
    <row r="152" spans="2:65" s="1" customFormat="1" ht="48.75">
      <c r="B152" s="31"/>
      <c r="D152" s="143" t="s">
        <v>125</v>
      </c>
      <c r="F152" s="144" t="s">
        <v>164</v>
      </c>
      <c r="I152" s="145"/>
      <c r="L152" s="31"/>
      <c r="M152" s="146"/>
      <c r="T152" s="55"/>
      <c r="AT152" s="16" t="s">
        <v>125</v>
      </c>
      <c r="AU152" s="16" t="s">
        <v>90</v>
      </c>
    </row>
    <row r="153" spans="2:65" s="1" customFormat="1" ht="58.5">
      <c r="B153" s="31"/>
      <c r="D153" s="143" t="s">
        <v>127</v>
      </c>
      <c r="F153" s="147" t="s">
        <v>165</v>
      </c>
      <c r="I153" s="145"/>
      <c r="L153" s="31"/>
      <c r="M153" s="146"/>
      <c r="T153" s="55"/>
      <c r="AT153" s="16" t="s">
        <v>127</v>
      </c>
      <c r="AU153" s="16" t="s">
        <v>90</v>
      </c>
    </row>
    <row r="154" spans="2:65" s="12" customFormat="1" ht="11.25">
      <c r="B154" s="148"/>
      <c r="D154" s="143" t="s">
        <v>129</v>
      </c>
      <c r="E154" s="149" t="s">
        <v>1</v>
      </c>
      <c r="F154" s="150" t="s">
        <v>130</v>
      </c>
      <c r="H154" s="149" t="s">
        <v>1</v>
      </c>
      <c r="I154" s="151"/>
      <c r="L154" s="148"/>
      <c r="M154" s="152"/>
      <c r="T154" s="153"/>
      <c r="AT154" s="149" t="s">
        <v>129</v>
      </c>
      <c r="AU154" s="149" t="s">
        <v>90</v>
      </c>
      <c r="AV154" s="12" t="s">
        <v>88</v>
      </c>
      <c r="AW154" s="12" t="s">
        <v>36</v>
      </c>
      <c r="AX154" s="12" t="s">
        <v>80</v>
      </c>
      <c r="AY154" s="149" t="s">
        <v>116</v>
      </c>
    </row>
    <row r="155" spans="2:65" s="13" customFormat="1" ht="11.25">
      <c r="B155" s="154"/>
      <c r="D155" s="143" t="s">
        <v>129</v>
      </c>
      <c r="E155" s="155" t="s">
        <v>1</v>
      </c>
      <c r="F155" s="156" t="s">
        <v>166</v>
      </c>
      <c r="H155" s="157">
        <v>1</v>
      </c>
      <c r="I155" s="158"/>
      <c r="L155" s="154"/>
      <c r="M155" s="159"/>
      <c r="T155" s="160"/>
      <c r="AT155" s="155" t="s">
        <v>129</v>
      </c>
      <c r="AU155" s="155" t="s">
        <v>90</v>
      </c>
      <c r="AV155" s="13" t="s">
        <v>90</v>
      </c>
      <c r="AW155" s="13" t="s">
        <v>36</v>
      </c>
      <c r="AX155" s="13" t="s">
        <v>80</v>
      </c>
      <c r="AY155" s="155" t="s">
        <v>116</v>
      </c>
    </row>
    <row r="156" spans="2:65" s="14" customFormat="1" ht="11.25">
      <c r="B156" s="161"/>
      <c r="D156" s="143" t="s">
        <v>129</v>
      </c>
      <c r="E156" s="162" t="s">
        <v>1</v>
      </c>
      <c r="F156" s="163" t="s">
        <v>132</v>
      </c>
      <c r="H156" s="164">
        <v>1</v>
      </c>
      <c r="I156" s="165"/>
      <c r="L156" s="161"/>
      <c r="M156" s="166"/>
      <c r="T156" s="167"/>
      <c r="AT156" s="162" t="s">
        <v>129</v>
      </c>
      <c r="AU156" s="162" t="s">
        <v>90</v>
      </c>
      <c r="AV156" s="14" t="s">
        <v>133</v>
      </c>
      <c r="AW156" s="14" t="s">
        <v>36</v>
      </c>
      <c r="AX156" s="14" t="s">
        <v>88</v>
      </c>
      <c r="AY156" s="162" t="s">
        <v>116</v>
      </c>
    </row>
    <row r="157" spans="2:65" s="1" customFormat="1" ht="24.2" customHeight="1">
      <c r="B157" s="31"/>
      <c r="C157" s="128" t="s">
        <v>167</v>
      </c>
      <c r="D157" s="128" t="s">
        <v>118</v>
      </c>
      <c r="E157" s="129" t="s">
        <v>168</v>
      </c>
      <c r="F157" s="130" t="s">
        <v>169</v>
      </c>
      <c r="G157" s="131" t="s">
        <v>121</v>
      </c>
      <c r="H157" s="132">
        <v>1</v>
      </c>
      <c r="I157" s="133"/>
      <c r="J157" s="134">
        <f>ROUND(I157*H157,2)</f>
        <v>0</v>
      </c>
      <c r="K157" s="135"/>
      <c r="L157" s="136"/>
      <c r="M157" s="137" t="s">
        <v>1</v>
      </c>
      <c r="N157" s="138" t="s">
        <v>45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122</v>
      </c>
      <c r="AT157" s="141" t="s">
        <v>118</v>
      </c>
      <c r="AU157" s="141" t="s">
        <v>90</v>
      </c>
      <c r="AY157" s="16" t="s">
        <v>116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88</v>
      </c>
      <c r="BK157" s="142">
        <f>ROUND(I157*H157,2)</f>
        <v>0</v>
      </c>
      <c r="BL157" s="16" t="s">
        <v>123</v>
      </c>
      <c r="BM157" s="141" t="s">
        <v>170</v>
      </c>
    </row>
    <row r="158" spans="2:65" s="1" customFormat="1" ht="29.25">
      <c r="B158" s="31"/>
      <c r="D158" s="143" t="s">
        <v>125</v>
      </c>
      <c r="F158" s="144" t="s">
        <v>171</v>
      </c>
      <c r="I158" s="145"/>
      <c r="L158" s="31"/>
      <c r="M158" s="146"/>
      <c r="T158" s="55"/>
      <c r="AT158" s="16" t="s">
        <v>125</v>
      </c>
      <c r="AU158" s="16" t="s">
        <v>90</v>
      </c>
    </row>
    <row r="159" spans="2:65" s="1" customFormat="1" ht="39">
      <c r="B159" s="31"/>
      <c r="D159" s="143" t="s">
        <v>127</v>
      </c>
      <c r="F159" s="147" t="s">
        <v>172</v>
      </c>
      <c r="I159" s="145"/>
      <c r="L159" s="31"/>
      <c r="M159" s="146"/>
      <c r="T159" s="55"/>
      <c r="AT159" s="16" t="s">
        <v>127</v>
      </c>
      <c r="AU159" s="16" t="s">
        <v>90</v>
      </c>
    </row>
    <row r="160" spans="2:65" s="12" customFormat="1" ht="11.25">
      <c r="B160" s="148"/>
      <c r="D160" s="143" t="s">
        <v>129</v>
      </c>
      <c r="E160" s="149" t="s">
        <v>1</v>
      </c>
      <c r="F160" s="150" t="s">
        <v>130</v>
      </c>
      <c r="H160" s="149" t="s">
        <v>1</v>
      </c>
      <c r="I160" s="151"/>
      <c r="L160" s="148"/>
      <c r="M160" s="152"/>
      <c r="T160" s="153"/>
      <c r="AT160" s="149" t="s">
        <v>129</v>
      </c>
      <c r="AU160" s="149" t="s">
        <v>90</v>
      </c>
      <c r="AV160" s="12" t="s">
        <v>88</v>
      </c>
      <c r="AW160" s="12" t="s">
        <v>36</v>
      </c>
      <c r="AX160" s="12" t="s">
        <v>80</v>
      </c>
      <c r="AY160" s="149" t="s">
        <v>116</v>
      </c>
    </row>
    <row r="161" spans="2:65" s="13" customFormat="1" ht="11.25">
      <c r="B161" s="154"/>
      <c r="D161" s="143" t="s">
        <v>129</v>
      </c>
      <c r="E161" s="155" t="s">
        <v>1</v>
      </c>
      <c r="F161" s="156" t="s">
        <v>173</v>
      </c>
      <c r="H161" s="157">
        <v>1</v>
      </c>
      <c r="I161" s="158"/>
      <c r="L161" s="154"/>
      <c r="M161" s="159"/>
      <c r="T161" s="160"/>
      <c r="AT161" s="155" t="s">
        <v>129</v>
      </c>
      <c r="AU161" s="155" t="s">
        <v>90</v>
      </c>
      <c r="AV161" s="13" t="s">
        <v>90</v>
      </c>
      <c r="AW161" s="13" t="s">
        <v>36</v>
      </c>
      <c r="AX161" s="13" t="s">
        <v>80</v>
      </c>
      <c r="AY161" s="155" t="s">
        <v>116</v>
      </c>
    </row>
    <row r="162" spans="2:65" s="14" customFormat="1" ht="11.25">
      <c r="B162" s="161"/>
      <c r="D162" s="143" t="s">
        <v>129</v>
      </c>
      <c r="E162" s="162" t="s">
        <v>1</v>
      </c>
      <c r="F162" s="163" t="s">
        <v>132</v>
      </c>
      <c r="H162" s="164">
        <v>1</v>
      </c>
      <c r="I162" s="165"/>
      <c r="L162" s="161"/>
      <c r="M162" s="166"/>
      <c r="T162" s="167"/>
      <c r="AT162" s="162" t="s">
        <v>129</v>
      </c>
      <c r="AU162" s="162" t="s">
        <v>90</v>
      </c>
      <c r="AV162" s="14" t="s">
        <v>133</v>
      </c>
      <c r="AW162" s="14" t="s">
        <v>36</v>
      </c>
      <c r="AX162" s="14" t="s">
        <v>88</v>
      </c>
      <c r="AY162" s="162" t="s">
        <v>116</v>
      </c>
    </row>
    <row r="163" spans="2:65" s="1" customFormat="1" ht="24.2" customHeight="1">
      <c r="B163" s="31"/>
      <c r="C163" s="128" t="s">
        <v>174</v>
      </c>
      <c r="D163" s="128" t="s">
        <v>118</v>
      </c>
      <c r="E163" s="129" t="s">
        <v>175</v>
      </c>
      <c r="F163" s="130" t="s">
        <v>176</v>
      </c>
      <c r="G163" s="131" t="s">
        <v>121</v>
      </c>
      <c r="H163" s="132">
        <v>1</v>
      </c>
      <c r="I163" s="133"/>
      <c r="J163" s="134">
        <f>ROUND(I163*H163,2)</f>
        <v>0</v>
      </c>
      <c r="K163" s="135"/>
      <c r="L163" s="136"/>
      <c r="M163" s="137" t="s">
        <v>1</v>
      </c>
      <c r="N163" s="138" t="s">
        <v>45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122</v>
      </c>
      <c r="AT163" s="141" t="s">
        <v>118</v>
      </c>
      <c r="AU163" s="141" t="s">
        <v>90</v>
      </c>
      <c r="AY163" s="16" t="s">
        <v>116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88</v>
      </c>
      <c r="BK163" s="142">
        <f>ROUND(I163*H163,2)</f>
        <v>0</v>
      </c>
      <c r="BL163" s="16" t="s">
        <v>123</v>
      </c>
      <c r="BM163" s="141" t="s">
        <v>177</v>
      </c>
    </row>
    <row r="164" spans="2:65" s="1" customFormat="1" ht="19.5">
      <c r="B164" s="31"/>
      <c r="D164" s="143" t="s">
        <v>125</v>
      </c>
      <c r="F164" s="144" t="s">
        <v>176</v>
      </c>
      <c r="I164" s="145"/>
      <c r="L164" s="31"/>
      <c r="M164" s="146"/>
      <c r="T164" s="55"/>
      <c r="AT164" s="16" t="s">
        <v>125</v>
      </c>
      <c r="AU164" s="16" t="s">
        <v>90</v>
      </c>
    </row>
    <row r="165" spans="2:65" s="1" customFormat="1" ht="39">
      <c r="B165" s="31"/>
      <c r="D165" s="143" t="s">
        <v>127</v>
      </c>
      <c r="F165" s="147" t="s">
        <v>178</v>
      </c>
      <c r="I165" s="145"/>
      <c r="L165" s="31"/>
      <c r="M165" s="146"/>
      <c r="T165" s="55"/>
      <c r="AT165" s="16" t="s">
        <v>127</v>
      </c>
      <c r="AU165" s="16" t="s">
        <v>90</v>
      </c>
    </row>
    <row r="166" spans="2:65" s="12" customFormat="1" ht="11.25">
      <c r="B166" s="148"/>
      <c r="D166" s="143" t="s">
        <v>129</v>
      </c>
      <c r="E166" s="149" t="s">
        <v>1</v>
      </c>
      <c r="F166" s="150" t="s">
        <v>130</v>
      </c>
      <c r="H166" s="149" t="s">
        <v>1</v>
      </c>
      <c r="I166" s="151"/>
      <c r="L166" s="148"/>
      <c r="M166" s="152"/>
      <c r="T166" s="153"/>
      <c r="AT166" s="149" t="s">
        <v>129</v>
      </c>
      <c r="AU166" s="149" t="s">
        <v>90</v>
      </c>
      <c r="AV166" s="12" t="s">
        <v>88</v>
      </c>
      <c r="AW166" s="12" t="s">
        <v>36</v>
      </c>
      <c r="AX166" s="12" t="s">
        <v>80</v>
      </c>
      <c r="AY166" s="149" t="s">
        <v>116</v>
      </c>
    </row>
    <row r="167" spans="2:65" s="13" customFormat="1" ht="11.25">
      <c r="B167" s="154"/>
      <c r="D167" s="143" t="s">
        <v>129</v>
      </c>
      <c r="E167" s="155" t="s">
        <v>1</v>
      </c>
      <c r="F167" s="156" t="s">
        <v>179</v>
      </c>
      <c r="H167" s="157">
        <v>1</v>
      </c>
      <c r="I167" s="158"/>
      <c r="L167" s="154"/>
      <c r="M167" s="159"/>
      <c r="T167" s="160"/>
      <c r="AT167" s="155" t="s">
        <v>129</v>
      </c>
      <c r="AU167" s="155" t="s">
        <v>90</v>
      </c>
      <c r="AV167" s="13" t="s">
        <v>90</v>
      </c>
      <c r="AW167" s="13" t="s">
        <v>36</v>
      </c>
      <c r="AX167" s="13" t="s">
        <v>80</v>
      </c>
      <c r="AY167" s="155" t="s">
        <v>116</v>
      </c>
    </row>
    <row r="168" spans="2:65" s="14" customFormat="1" ht="11.25">
      <c r="B168" s="161"/>
      <c r="D168" s="143" t="s">
        <v>129</v>
      </c>
      <c r="E168" s="162" t="s">
        <v>1</v>
      </c>
      <c r="F168" s="163" t="s">
        <v>132</v>
      </c>
      <c r="H168" s="164">
        <v>1</v>
      </c>
      <c r="I168" s="165"/>
      <c r="L168" s="161"/>
      <c r="M168" s="166"/>
      <c r="T168" s="167"/>
      <c r="AT168" s="162" t="s">
        <v>129</v>
      </c>
      <c r="AU168" s="162" t="s">
        <v>90</v>
      </c>
      <c r="AV168" s="14" t="s">
        <v>133</v>
      </c>
      <c r="AW168" s="14" t="s">
        <v>36</v>
      </c>
      <c r="AX168" s="14" t="s">
        <v>88</v>
      </c>
      <c r="AY168" s="162" t="s">
        <v>116</v>
      </c>
    </row>
    <row r="169" spans="2:65" s="1" customFormat="1" ht="37.9" customHeight="1">
      <c r="B169" s="31"/>
      <c r="C169" s="128" t="s">
        <v>180</v>
      </c>
      <c r="D169" s="128" t="s">
        <v>118</v>
      </c>
      <c r="E169" s="129" t="s">
        <v>181</v>
      </c>
      <c r="F169" s="130" t="s">
        <v>182</v>
      </c>
      <c r="G169" s="131" t="s">
        <v>121</v>
      </c>
      <c r="H169" s="132">
        <v>1</v>
      </c>
      <c r="I169" s="133"/>
      <c r="J169" s="134">
        <f>ROUND(I169*H169,2)</f>
        <v>0</v>
      </c>
      <c r="K169" s="135"/>
      <c r="L169" s="136"/>
      <c r="M169" s="137" t="s">
        <v>1</v>
      </c>
      <c r="N169" s="138" t="s">
        <v>45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122</v>
      </c>
      <c r="AT169" s="141" t="s">
        <v>118</v>
      </c>
      <c r="AU169" s="141" t="s">
        <v>90</v>
      </c>
      <c r="AY169" s="16" t="s">
        <v>116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6" t="s">
        <v>88</v>
      </c>
      <c r="BK169" s="142">
        <f>ROUND(I169*H169,2)</f>
        <v>0</v>
      </c>
      <c r="BL169" s="16" t="s">
        <v>123</v>
      </c>
      <c r="BM169" s="141" t="s">
        <v>183</v>
      </c>
    </row>
    <row r="170" spans="2:65" s="1" customFormat="1" ht="19.5">
      <c r="B170" s="31"/>
      <c r="D170" s="143" t="s">
        <v>125</v>
      </c>
      <c r="F170" s="144" t="s">
        <v>182</v>
      </c>
      <c r="I170" s="145"/>
      <c r="L170" s="31"/>
      <c r="M170" s="146"/>
      <c r="T170" s="55"/>
      <c r="AT170" s="16" t="s">
        <v>125</v>
      </c>
      <c r="AU170" s="16" t="s">
        <v>90</v>
      </c>
    </row>
    <row r="171" spans="2:65" s="1" customFormat="1" ht="29.25">
      <c r="B171" s="31"/>
      <c r="D171" s="143" t="s">
        <v>127</v>
      </c>
      <c r="F171" s="147" t="s">
        <v>184</v>
      </c>
      <c r="I171" s="145"/>
      <c r="L171" s="31"/>
      <c r="M171" s="146"/>
      <c r="T171" s="55"/>
      <c r="AT171" s="16" t="s">
        <v>127</v>
      </c>
      <c r="AU171" s="16" t="s">
        <v>90</v>
      </c>
    </row>
    <row r="172" spans="2:65" s="12" customFormat="1" ht="11.25">
      <c r="B172" s="148"/>
      <c r="D172" s="143" t="s">
        <v>129</v>
      </c>
      <c r="E172" s="149" t="s">
        <v>1</v>
      </c>
      <c r="F172" s="150" t="s">
        <v>130</v>
      </c>
      <c r="H172" s="149" t="s">
        <v>1</v>
      </c>
      <c r="I172" s="151"/>
      <c r="L172" s="148"/>
      <c r="M172" s="152"/>
      <c r="T172" s="153"/>
      <c r="AT172" s="149" t="s">
        <v>129</v>
      </c>
      <c r="AU172" s="149" t="s">
        <v>90</v>
      </c>
      <c r="AV172" s="12" t="s">
        <v>88</v>
      </c>
      <c r="AW172" s="12" t="s">
        <v>36</v>
      </c>
      <c r="AX172" s="12" t="s">
        <v>80</v>
      </c>
      <c r="AY172" s="149" t="s">
        <v>116</v>
      </c>
    </row>
    <row r="173" spans="2:65" s="13" customFormat="1" ht="11.25">
      <c r="B173" s="154"/>
      <c r="D173" s="143" t="s">
        <v>129</v>
      </c>
      <c r="E173" s="155" t="s">
        <v>1</v>
      </c>
      <c r="F173" s="156" t="s">
        <v>185</v>
      </c>
      <c r="H173" s="157">
        <v>1</v>
      </c>
      <c r="I173" s="158"/>
      <c r="L173" s="154"/>
      <c r="M173" s="159"/>
      <c r="T173" s="160"/>
      <c r="AT173" s="155" t="s">
        <v>129</v>
      </c>
      <c r="AU173" s="155" t="s">
        <v>90</v>
      </c>
      <c r="AV173" s="13" t="s">
        <v>90</v>
      </c>
      <c r="AW173" s="13" t="s">
        <v>36</v>
      </c>
      <c r="AX173" s="13" t="s">
        <v>80</v>
      </c>
      <c r="AY173" s="155" t="s">
        <v>116</v>
      </c>
    </row>
    <row r="174" spans="2:65" s="14" customFormat="1" ht="11.25">
      <c r="B174" s="161"/>
      <c r="D174" s="143" t="s">
        <v>129</v>
      </c>
      <c r="E174" s="162" t="s">
        <v>1</v>
      </c>
      <c r="F174" s="163" t="s">
        <v>132</v>
      </c>
      <c r="H174" s="164">
        <v>1</v>
      </c>
      <c r="I174" s="165"/>
      <c r="L174" s="161"/>
      <c r="M174" s="166"/>
      <c r="T174" s="167"/>
      <c r="AT174" s="162" t="s">
        <v>129</v>
      </c>
      <c r="AU174" s="162" t="s">
        <v>90</v>
      </c>
      <c r="AV174" s="14" t="s">
        <v>133</v>
      </c>
      <c r="AW174" s="14" t="s">
        <v>36</v>
      </c>
      <c r="AX174" s="14" t="s">
        <v>88</v>
      </c>
      <c r="AY174" s="162" t="s">
        <v>116</v>
      </c>
    </row>
    <row r="175" spans="2:65" s="1" customFormat="1" ht="24.2" customHeight="1">
      <c r="B175" s="31"/>
      <c r="C175" s="128" t="s">
        <v>186</v>
      </c>
      <c r="D175" s="128" t="s">
        <v>118</v>
      </c>
      <c r="E175" s="129" t="s">
        <v>187</v>
      </c>
      <c r="F175" s="130" t="s">
        <v>188</v>
      </c>
      <c r="G175" s="131" t="s">
        <v>121</v>
      </c>
      <c r="H175" s="132">
        <v>1</v>
      </c>
      <c r="I175" s="133"/>
      <c r="J175" s="134">
        <f>ROUND(I175*H175,2)</f>
        <v>0</v>
      </c>
      <c r="K175" s="135"/>
      <c r="L175" s="136"/>
      <c r="M175" s="137" t="s">
        <v>1</v>
      </c>
      <c r="N175" s="138" t="s">
        <v>45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122</v>
      </c>
      <c r="AT175" s="141" t="s">
        <v>118</v>
      </c>
      <c r="AU175" s="141" t="s">
        <v>90</v>
      </c>
      <c r="AY175" s="16" t="s">
        <v>116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88</v>
      </c>
      <c r="BK175" s="142">
        <f>ROUND(I175*H175,2)</f>
        <v>0</v>
      </c>
      <c r="BL175" s="16" t="s">
        <v>123</v>
      </c>
      <c r="BM175" s="141" t="s">
        <v>189</v>
      </c>
    </row>
    <row r="176" spans="2:65" s="1" customFormat="1" ht="19.5">
      <c r="B176" s="31"/>
      <c r="D176" s="143" t="s">
        <v>125</v>
      </c>
      <c r="F176" s="144" t="s">
        <v>188</v>
      </c>
      <c r="I176" s="145"/>
      <c r="L176" s="31"/>
      <c r="M176" s="146"/>
      <c r="T176" s="55"/>
      <c r="AT176" s="16" t="s">
        <v>125</v>
      </c>
      <c r="AU176" s="16" t="s">
        <v>90</v>
      </c>
    </row>
    <row r="177" spans="2:65" s="1" customFormat="1" ht="39">
      <c r="B177" s="31"/>
      <c r="D177" s="143" t="s">
        <v>127</v>
      </c>
      <c r="F177" s="147" t="s">
        <v>190</v>
      </c>
      <c r="I177" s="145"/>
      <c r="L177" s="31"/>
      <c r="M177" s="146"/>
      <c r="T177" s="55"/>
      <c r="AT177" s="16" t="s">
        <v>127</v>
      </c>
      <c r="AU177" s="16" t="s">
        <v>90</v>
      </c>
    </row>
    <row r="178" spans="2:65" s="12" customFormat="1" ht="11.25">
      <c r="B178" s="148"/>
      <c r="D178" s="143" t="s">
        <v>129</v>
      </c>
      <c r="E178" s="149" t="s">
        <v>1</v>
      </c>
      <c r="F178" s="150" t="s">
        <v>130</v>
      </c>
      <c r="H178" s="149" t="s">
        <v>1</v>
      </c>
      <c r="I178" s="151"/>
      <c r="L178" s="148"/>
      <c r="M178" s="152"/>
      <c r="T178" s="153"/>
      <c r="AT178" s="149" t="s">
        <v>129</v>
      </c>
      <c r="AU178" s="149" t="s">
        <v>90</v>
      </c>
      <c r="AV178" s="12" t="s">
        <v>88</v>
      </c>
      <c r="AW178" s="12" t="s">
        <v>36</v>
      </c>
      <c r="AX178" s="12" t="s">
        <v>80</v>
      </c>
      <c r="AY178" s="149" t="s">
        <v>116</v>
      </c>
    </row>
    <row r="179" spans="2:65" s="13" customFormat="1" ht="11.25">
      <c r="B179" s="154"/>
      <c r="D179" s="143" t="s">
        <v>129</v>
      </c>
      <c r="E179" s="155" t="s">
        <v>1</v>
      </c>
      <c r="F179" s="156" t="s">
        <v>179</v>
      </c>
      <c r="H179" s="157">
        <v>1</v>
      </c>
      <c r="I179" s="158"/>
      <c r="L179" s="154"/>
      <c r="M179" s="159"/>
      <c r="T179" s="160"/>
      <c r="AT179" s="155" t="s">
        <v>129</v>
      </c>
      <c r="AU179" s="155" t="s">
        <v>90</v>
      </c>
      <c r="AV179" s="13" t="s">
        <v>90</v>
      </c>
      <c r="AW179" s="13" t="s">
        <v>36</v>
      </c>
      <c r="AX179" s="13" t="s">
        <v>80</v>
      </c>
      <c r="AY179" s="155" t="s">
        <v>116</v>
      </c>
    </row>
    <row r="180" spans="2:65" s="14" customFormat="1" ht="11.25">
      <c r="B180" s="161"/>
      <c r="D180" s="143" t="s">
        <v>129</v>
      </c>
      <c r="E180" s="162" t="s">
        <v>1</v>
      </c>
      <c r="F180" s="163" t="s">
        <v>132</v>
      </c>
      <c r="H180" s="164">
        <v>1</v>
      </c>
      <c r="I180" s="165"/>
      <c r="L180" s="161"/>
      <c r="M180" s="166"/>
      <c r="T180" s="167"/>
      <c r="AT180" s="162" t="s">
        <v>129</v>
      </c>
      <c r="AU180" s="162" t="s">
        <v>90</v>
      </c>
      <c r="AV180" s="14" t="s">
        <v>133</v>
      </c>
      <c r="AW180" s="14" t="s">
        <v>36</v>
      </c>
      <c r="AX180" s="14" t="s">
        <v>88</v>
      </c>
      <c r="AY180" s="162" t="s">
        <v>116</v>
      </c>
    </row>
    <row r="181" spans="2:65" s="1" customFormat="1" ht="24.2" customHeight="1">
      <c r="B181" s="31"/>
      <c r="C181" s="128" t="s">
        <v>191</v>
      </c>
      <c r="D181" s="128" t="s">
        <v>118</v>
      </c>
      <c r="E181" s="129" t="s">
        <v>192</v>
      </c>
      <c r="F181" s="130" t="s">
        <v>193</v>
      </c>
      <c r="G181" s="131" t="s">
        <v>121</v>
      </c>
      <c r="H181" s="132">
        <v>1</v>
      </c>
      <c r="I181" s="133"/>
      <c r="J181" s="134">
        <f>ROUND(I181*H181,2)</f>
        <v>0</v>
      </c>
      <c r="K181" s="135"/>
      <c r="L181" s="136"/>
      <c r="M181" s="137" t="s">
        <v>1</v>
      </c>
      <c r="N181" s="138" t="s">
        <v>45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122</v>
      </c>
      <c r="AT181" s="141" t="s">
        <v>118</v>
      </c>
      <c r="AU181" s="141" t="s">
        <v>90</v>
      </c>
      <c r="AY181" s="16" t="s">
        <v>116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88</v>
      </c>
      <c r="BK181" s="142">
        <f>ROUND(I181*H181,2)</f>
        <v>0</v>
      </c>
      <c r="BL181" s="16" t="s">
        <v>123</v>
      </c>
      <c r="BM181" s="141" t="s">
        <v>194</v>
      </c>
    </row>
    <row r="182" spans="2:65" s="1" customFormat="1" ht="19.5">
      <c r="B182" s="31"/>
      <c r="D182" s="143" t="s">
        <v>125</v>
      </c>
      <c r="F182" s="144" t="s">
        <v>193</v>
      </c>
      <c r="I182" s="145"/>
      <c r="L182" s="31"/>
      <c r="M182" s="146"/>
      <c r="T182" s="55"/>
      <c r="AT182" s="16" t="s">
        <v>125</v>
      </c>
      <c r="AU182" s="16" t="s">
        <v>90</v>
      </c>
    </row>
    <row r="183" spans="2:65" s="1" customFormat="1" ht="48.75">
      <c r="B183" s="31"/>
      <c r="D183" s="143" t="s">
        <v>127</v>
      </c>
      <c r="F183" s="147" t="s">
        <v>195</v>
      </c>
      <c r="I183" s="145"/>
      <c r="L183" s="31"/>
      <c r="M183" s="146"/>
      <c r="T183" s="55"/>
      <c r="AT183" s="16" t="s">
        <v>127</v>
      </c>
      <c r="AU183" s="16" t="s">
        <v>90</v>
      </c>
    </row>
    <row r="184" spans="2:65" s="12" customFormat="1" ht="11.25">
      <c r="B184" s="148"/>
      <c r="D184" s="143" t="s">
        <v>129</v>
      </c>
      <c r="E184" s="149" t="s">
        <v>1</v>
      </c>
      <c r="F184" s="150" t="s">
        <v>130</v>
      </c>
      <c r="H184" s="149" t="s">
        <v>1</v>
      </c>
      <c r="I184" s="151"/>
      <c r="L184" s="148"/>
      <c r="M184" s="152"/>
      <c r="T184" s="153"/>
      <c r="AT184" s="149" t="s">
        <v>129</v>
      </c>
      <c r="AU184" s="149" t="s">
        <v>90</v>
      </c>
      <c r="AV184" s="12" t="s">
        <v>88</v>
      </c>
      <c r="AW184" s="12" t="s">
        <v>36</v>
      </c>
      <c r="AX184" s="12" t="s">
        <v>80</v>
      </c>
      <c r="AY184" s="149" t="s">
        <v>116</v>
      </c>
    </row>
    <row r="185" spans="2:65" s="13" customFormat="1" ht="11.25">
      <c r="B185" s="154"/>
      <c r="D185" s="143" t="s">
        <v>129</v>
      </c>
      <c r="E185" s="155" t="s">
        <v>1</v>
      </c>
      <c r="F185" s="156" t="s">
        <v>196</v>
      </c>
      <c r="H185" s="157">
        <v>1</v>
      </c>
      <c r="I185" s="158"/>
      <c r="L185" s="154"/>
      <c r="M185" s="159"/>
      <c r="T185" s="160"/>
      <c r="AT185" s="155" t="s">
        <v>129</v>
      </c>
      <c r="AU185" s="155" t="s">
        <v>90</v>
      </c>
      <c r="AV185" s="13" t="s">
        <v>90</v>
      </c>
      <c r="AW185" s="13" t="s">
        <v>36</v>
      </c>
      <c r="AX185" s="13" t="s">
        <v>80</v>
      </c>
      <c r="AY185" s="155" t="s">
        <v>116</v>
      </c>
    </row>
    <row r="186" spans="2:65" s="14" customFormat="1" ht="11.25">
      <c r="B186" s="161"/>
      <c r="D186" s="143" t="s">
        <v>129</v>
      </c>
      <c r="E186" s="162" t="s">
        <v>1</v>
      </c>
      <c r="F186" s="163" t="s">
        <v>132</v>
      </c>
      <c r="H186" s="164">
        <v>1</v>
      </c>
      <c r="I186" s="165"/>
      <c r="L186" s="161"/>
      <c r="M186" s="166"/>
      <c r="T186" s="167"/>
      <c r="AT186" s="162" t="s">
        <v>129</v>
      </c>
      <c r="AU186" s="162" t="s">
        <v>90</v>
      </c>
      <c r="AV186" s="14" t="s">
        <v>133</v>
      </c>
      <c r="AW186" s="14" t="s">
        <v>36</v>
      </c>
      <c r="AX186" s="14" t="s">
        <v>88</v>
      </c>
      <c r="AY186" s="162" t="s">
        <v>116</v>
      </c>
    </row>
    <row r="187" spans="2:65" s="1" customFormat="1" ht="24.2" customHeight="1">
      <c r="B187" s="31"/>
      <c r="C187" s="128" t="s">
        <v>8</v>
      </c>
      <c r="D187" s="128" t="s">
        <v>118</v>
      </c>
      <c r="E187" s="129" t="s">
        <v>197</v>
      </c>
      <c r="F187" s="130" t="s">
        <v>198</v>
      </c>
      <c r="G187" s="131" t="s">
        <v>121</v>
      </c>
      <c r="H187" s="132">
        <v>1</v>
      </c>
      <c r="I187" s="133"/>
      <c r="J187" s="134">
        <f>ROUND(I187*H187,2)</f>
        <v>0</v>
      </c>
      <c r="K187" s="135"/>
      <c r="L187" s="136"/>
      <c r="M187" s="137" t="s">
        <v>1</v>
      </c>
      <c r="N187" s="138" t="s">
        <v>45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122</v>
      </c>
      <c r="AT187" s="141" t="s">
        <v>118</v>
      </c>
      <c r="AU187" s="141" t="s">
        <v>90</v>
      </c>
      <c r="AY187" s="16" t="s">
        <v>116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88</v>
      </c>
      <c r="BK187" s="142">
        <f>ROUND(I187*H187,2)</f>
        <v>0</v>
      </c>
      <c r="BL187" s="16" t="s">
        <v>123</v>
      </c>
      <c r="BM187" s="141" t="s">
        <v>199</v>
      </c>
    </row>
    <row r="188" spans="2:65" s="1" customFormat="1" ht="11.25">
      <c r="B188" s="31"/>
      <c r="D188" s="143" t="s">
        <v>125</v>
      </c>
      <c r="F188" s="144" t="s">
        <v>198</v>
      </c>
      <c r="I188" s="145"/>
      <c r="L188" s="31"/>
      <c r="M188" s="146"/>
      <c r="T188" s="55"/>
      <c r="AT188" s="16" t="s">
        <v>125</v>
      </c>
      <c r="AU188" s="16" t="s">
        <v>90</v>
      </c>
    </row>
    <row r="189" spans="2:65" s="1" customFormat="1" ht="48.75">
      <c r="B189" s="31"/>
      <c r="D189" s="143" t="s">
        <v>127</v>
      </c>
      <c r="F189" s="147" t="s">
        <v>200</v>
      </c>
      <c r="I189" s="145"/>
      <c r="L189" s="31"/>
      <c r="M189" s="146"/>
      <c r="T189" s="55"/>
      <c r="AT189" s="16" t="s">
        <v>127</v>
      </c>
      <c r="AU189" s="16" t="s">
        <v>90</v>
      </c>
    </row>
    <row r="190" spans="2:65" s="12" customFormat="1" ht="11.25">
      <c r="B190" s="148"/>
      <c r="D190" s="143" t="s">
        <v>129</v>
      </c>
      <c r="E190" s="149" t="s">
        <v>1</v>
      </c>
      <c r="F190" s="150" t="s">
        <v>130</v>
      </c>
      <c r="H190" s="149" t="s">
        <v>1</v>
      </c>
      <c r="I190" s="151"/>
      <c r="L190" s="148"/>
      <c r="M190" s="152"/>
      <c r="T190" s="153"/>
      <c r="AT190" s="149" t="s">
        <v>129</v>
      </c>
      <c r="AU190" s="149" t="s">
        <v>90</v>
      </c>
      <c r="AV190" s="12" t="s">
        <v>88</v>
      </c>
      <c r="AW190" s="12" t="s">
        <v>36</v>
      </c>
      <c r="AX190" s="12" t="s">
        <v>80</v>
      </c>
      <c r="AY190" s="149" t="s">
        <v>116</v>
      </c>
    </row>
    <row r="191" spans="2:65" s="13" customFormat="1" ht="11.25">
      <c r="B191" s="154"/>
      <c r="D191" s="143" t="s">
        <v>129</v>
      </c>
      <c r="E191" s="155" t="s">
        <v>1</v>
      </c>
      <c r="F191" s="156" t="s">
        <v>201</v>
      </c>
      <c r="H191" s="157">
        <v>1</v>
      </c>
      <c r="I191" s="158"/>
      <c r="L191" s="154"/>
      <c r="M191" s="159"/>
      <c r="T191" s="160"/>
      <c r="AT191" s="155" t="s">
        <v>129</v>
      </c>
      <c r="AU191" s="155" t="s">
        <v>90</v>
      </c>
      <c r="AV191" s="13" t="s">
        <v>90</v>
      </c>
      <c r="AW191" s="13" t="s">
        <v>36</v>
      </c>
      <c r="AX191" s="13" t="s">
        <v>80</v>
      </c>
      <c r="AY191" s="155" t="s">
        <v>116</v>
      </c>
    </row>
    <row r="192" spans="2:65" s="14" customFormat="1" ht="11.25">
      <c r="B192" s="161"/>
      <c r="D192" s="143" t="s">
        <v>129</v>
      </c>
      <c r="E192" s="162" t="s">
        <v>1</v>
      </c>
      <c r="F192" s="163" t="s">
        <v>132</v>
      </c>
      <c r="H192" s="164">
        <v>1</v>
      </c>
      <c r="I192" s="165"/>
      <c r="L192" s="161"/>
      <c r="M192" s="166"/>
      <c r="T192" s="167"/>
      <c r="AT192" s="162" t="s">
        <v>129</v>
      </c>
      <c r="AU192" s="162" t="s">
        <v>90</v>
      </c>
      <c r="AV192" s="14" t="s">
        <v>133</v>
      </c>
      <c r="AW192" s="14" t="s">
        <v>36</v>
      </c>
      <c r="AX192" s="14" t="s">
        <v>88</v>
      </c>
      <c r="AY192" s="162" t="s">
        <v>116</v>
      </c>
    </row>
    <row r="193" spans="2:65" s="1" customFormat="1" ht="24.2" customHeight="1">
      <c r="B193" s="31"/>
      <c r="C193" s="128" t="s">
        <v>202</v>
      </c>
      <c r="D193" s="128" t="s">
        <v>118</v>
      </c>
      <c r="E193" s="129" t="s">
        <v>203</v>
      </c>
      <c r="F193" s="130" t="s">
        <v>204</v>
      </c>
      <c r="G193" s="131" t="s">
        <v>121</v>
      </c>
      <c r="H193" s="132">
        <v>2</v>
      </c>
      <c r="I193" s="133"/>
      <c r="J193" s="134">
        <f>ROUND(I193*H193,2)</f>
        <v>0</v>
      </c>
      <c r="K193" s="135"/>
      <c r="L193" s="136"/>
      <c r="M193" s="137" t="s">
        <v>1</v>
      </c>
      <c r="N193" s="138" t="s">
        <v>45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122</v>
      </c>
      <c r="AT193" s="141" t="s">
        <v>118</v>
      </c>
      <c r="AU193" s="141" t="s">
        <v>90</v>
      </c>
      <c r="AY193" s="16" t="s">
        <v>116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88</v>
      </c>
      <c r="BK193" s="142">
        <f>ROUND(I193*H193,2)</f>
        <v>0</v>
      </c>
      <c r="BL193" s="16" t="s">
        <v>123</v>
      </c>
      <c r="BM193" s="141" t="s">
        <v>205</v>
      </c>
    </row>
    <row r="194" spans="2:65" s="1" customFormat="1" ht="19.5">
      <c r="B194" s="31"/>
      <c r="D194" s="143" t="s">
        <v>125</v>
      </c>
      <c r="F194" s="144" t="s">
        <v>204</v>
      </c>
      <c r="I194" s="145"/>
      <c r="L194" s="31"/>
      <c r="M194" s="146"/>
      <c r="T194" s="55"/>
      <c r="AT194" s="16" t="s">
        <v>125</v>
      </c>
      <c r="AU194" s="16" t="s">
        <v>90</v>
      </c>
    </row>
    <row r="195" spans="2:65" s="1" customFormat="1" ht="39">
      <c r="B195" s="31"/>
      <c r="D195" s="143" t="s">
        <v>127</v>
      </c>
      <c r="F195" s="147" t="s">
        <v>206</v>
      </c>
      <c r="I195" s="145"/>
      <c r="L195" s="31"/>
      <c r="M195" s="146"/>
      <c r="T195" s="55"/>
      <c r="AT195" s="16" t="s">
        <v>127</v>
      </c>
      <c r="AU195" s="16" t="s">
        <v>90</v>
      </c>
    </row>
    <row r="196" spans="2:65" s="12" customFormat="1" ht="11.25">
      <c r="B196" s="148"/>
      <c r="D196" s="143" t="s">
        <v>129</v>
      </c>
      <c r="E196" s="149" t="s">
        <v>1</v>
      </c>
      <c r="F196" s="150" t="s">
        <v>130</v>
      </c>
      <c r="H196" s="149" t="s">
        <v>1</v>
      </c>
      <c r="I196" s="151"/>
      <c r="L196" s="148"/>
      <c r="M196" s="152"/>
      <c r="T196" s="153"/>
      <c r="AT196" s="149" t="s">
        <v>129</v>
      </c>
      <c r="AU196" s="149" t="s">
        <v>90</v>
      </c>
      <c r="AV196" s="12" t="s">
        <v>88</v>
      </c>
      <c r="AW196" s="12" t="s">
        <v>36</v>
      </c>
      <c r="AX196" s="12" t="s">
        <v>80</v>
      </c>
      <c r="AY196" s="149" t="s">
        <v>116</v>
      </c>
    </row>
    <row r="197" spans="2:65" s="13" customFormat="1" ht="11.25">
      <c r="B197" s="154"/>
      <c r="D197" s="143" t="s">
        <v>129</v>
      </c>
      <c r="E197" s="155" t="s">
        <v>1</v>
      </c>
      <c r="F197" s="156" t="s">
        <v>207</v>
      </c>
      <c r="H197" s="157">
        <v>2</v>
      </c>
      <c r="I197" s="158"/>
      <c r="L197" s="154"/>
      <c r="M197" s="159"/>
      <c r="T197" s="160"/>
      <c r="AT197" s="155" t="s">
        <v>129</v>
      </c>
      <c r="AU197" s="155" t="s">
        <v>90</v>
      </c>
      <c r="AV197" s="13" t="s">
        <v>90</v>
      </c>
      <c r="AW197" s="13" t="s">
        <v>36</v>
      </c>
      <c r="AX197" s="13" t="s">
        <v>80</v>
      </c>
      <c r="AY197" s="155" t="s">
        <v>116</v>
      </c>
    </row>
    <row r="198" spans="2:65" s="14" customFormat="1" ht="11.25">
      <c r="B198" s="161"/>
      <c r="D198" s="143" t="s">
        <v>129</v>
      </c>
      <c r="E198" s="162" t="s">
        <v>1</v>
      </c>
      <c r="F198" s="163" t="s">
        <v>132</v>
      </c>
      <c r="H198" s="164">
        <v>2</v>
      </c>
      <c r="I198" s="165"/>
      <c r="L198" s="161"/>
      <c r="M198" s="166"/>
      <c r="T198" s="167"/>
      <c r="AT198" s="162" t="s">
        <v>129</v>
      </c>
      <c r="AU198" s="162" t="s">
        <v>90</v>
      </c>
      <c r="AV198" s="14" t="s">
        <v>133</v>
      </c>
      <c r="AW198" s="14" t="s">
        <v>36</v>
      </c>
      <c r="AX198" s="14" t="s">
        <v>88</v>
      </c>
      <c r="AY198" s="162" t="s">
        <v>116</v>
      </c>
    </row>
    <row r="199" spans="2:65" s="1" customFormat="1" ht="24.2" customHeight="1">
      <c r="B199" s="31"/>
      <c r="C199" s="128" t="s">
        <v>208</v>
      </c>
      <c r="D199" s="128" t="s">
        <v>118</v>
      </c>
      <c r="E199" s="129" t="s">
        <v>209</v>
      </c>
      <c r="F199" s="130" t="s">
        <v>210</v>
      </c>
      <c r="G199" s="131" t="s">
        <v>121</v>
      </c>
      <c r="H199" s="132">
        <v>1</v>
      </c>
      <c r="I199" s="133"/>
      <c r="J199" s="134">
        <f>ROUND(I199*H199,2)</f>
        <v>0</v>
      </c>
      <c r="K199" s="135"/>
      <c r="L199" s="136"/>
      <c r="M199" s="137" t="s">
        <v>1</v>
      </c>
      <c r="N199" s="138" t="s">
        <v>45</v>
      </c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122</v>
      </c>
      <c r="AT199" s="141" t="s">
        <v>118</v>
      </c>
      <c r="AU199" s="141" t="s">
        <v>90</v>
      </c>
      <c r="AY199" s="16" t="s">
        <v>116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6" t="s">
        <v>88</v>
      </c>
      <c r="BK199" s="142">
        <f>ROUND(I199*H199,2)</f>
        <v>0</v>
      </c>
      <c r="BL199" s="16" t="s">
        <v>123</v>
      </c>
      <c r="BM199" s="141" t="s">
        <v>211</v>
      </c>
    </row>
    <row r="200" spans="2:65" s="1" customFormat="1" ht="19.5">
      <c r="B200" s="31"/>
      <c r="D200" s="143" t="s">
        <v>125</v>
      </c>
      <c r="F200" s="144" t="s">
        <v>210</v>
      </c>
      <c r="I200" s="145"/>
      <c r="L200" s="31"/>
      <c r="M200" s="146"/>
      <c r="T200" s="55"/>
      <c r="AT200" s="16" t="s">
        <v>125</v>
      </c>
      <c r="AU200" s="16" t="s">
        <v>90</v>
      </c>
    </row>
    <row r="201" spans="2:65" s="1" customFormat="1" ht="39">
      <c r="B201" s="31"/>
      <c r="D201" s="143" t="s">
        <v>127</v>
      </c>
      <c r="F201" s="147" t="s">
        <v>212</v>
      </c>
      <c r="I201" s="145"/>
      <c r="L201" s="31"/>
      <c r="M201" s="146"/>
      <c r="T201" s="55"/>
      <c r="AT201" s="16" t="s">
        <v>127</v>
      </c>
      <c r="AU201" s="16" t="s">
        <v>90</v>
      </c>
    </row>
    <row r="202" spans="2:65" s="12" customFormat="1" ht="11.25">
      <c r="B202" s="148"/>
      <c r="D202" s="143" t="s">
        <v>129</v>
      </c>
      <c r="E202" s="149" t="s">
        <v>1</v>
      </c>
      <c r="F202" s="150" t="s">
        <v>130</v>
      </c>
      <c r="H202" s="149" t="s">
        <v>1</v>
      </c>
      <c r="I202" s="151"/>
      <c r="L202" s="148"/>
      <c r="M202" s="152"/>
      <c r="T202" s="153"/>
      <c r="AT202" s="149" t="s">
        <v>129</v>
      </c>
      <c r="AU202" s="149" t="s">
        <v>90</v>
      </c>
      <c r="AV202" s="12" t="s">
        <v>88</v>
      </c>
      <c r="AW202" s="12" t="s">
        <v>36</v>
      </c>
      <c r="AX202" s="12" t="s">
        <v>80</v>
      </c>
      <c r="AY202" s="149" t="s">
        <v>116</v>
      </c>
    </row>
    <row r="203" spans="2:65" s="13" customFormat="1" ht="11.25">
      <c r="B203" s="154"/>
      <c r="D203" s="143" t="s">
        <v>129</v>
      </c>
      <c r="E203" s="155" t="s">
        <v>1</v>
      </c>
      <c r="F203" s="156" t="s">
        <v>213</v>
      </c>
      <c r="H203" s="157">
        <v>1</v>
      </c>
      <c r="I203" s="158"/>
      <c r="L203" s="154"/>
      <c r="M203" s="159"/>
      <c r="T203" s="160"/>
      <c r="AT203" s="155" t="s">
        <v>129</v>
      </c>
      <c r="AU203" s="155" t="s">
        <v>90</v>
      </c>
      <c r="AV203" s="13" t="s">
        <v>90</v>
      </c>
      <c r="AW203" s="13" t="s">
        <v>36</v>
      </c>
      <c r="AX203" s="13" t="s">
        <v>80</v>
      </c>
      <c r="AY203" s="155" t="s">
        <v>116</v>
      </c>
    </row>
    <row r="204" spans="2:65" s="14" customFormat="1" ht="11.25">
      <c r="B204" s="161"/>
      <c r="D204" s="143" t="s">
        <v>129</v>
      </c>
      <c r="E204" s="162" t="s">
        <v>1</v>
      </c>
      <c r="F204" s="163" t="s">
        <v>132</v>
      </c>
      <c r="H204" s="164">
        <v>1</v>
      </c>
      <c r="I204" s="165"/>
      <c r="L204" s="161"/>
      <c r="M204" s="166"/>
      <c r="T204" s="167"/>
      <c r="AT204" s="162" t="s">
        <v>129</v>
      </c>
      <c r="AU204" s="162" t="s">
        <v>90</v>
      </c>
      <c r="AV204" s="14" t="s">
        <v>133</v>
      </c>
      <c r="AW204" s="14" t="s">
        <v>36</v>
      </c>
      <c r="AX204" s="14" t="s">
        <v>88</v>
      </c>
      <c r="AY204" s="162" t="s">
        <v>116</v>
      </c>
    </row>
    <row r="205" spans="2:65" s="1" customFormat="1" ht="21.75" customHeight="1">
      <c r="B205" s="31"/>
      <c r="C205" s="168" t="s">
        <v>214</v>
      </c>
      <c r="D205" s="168" t="s">
        <v>215</v>
      </c>
      <c r="E205" s="169" t="s">
        <v>216</v>
      </c>
      <c r="F205" s="170" t="s">
        <v>217</v>
      </c>
      <c r="G205" s="171" t="s">
        <v>218</v>
      </c>
      <c r="H205" s="172">
        <v>1</v>
      </c>
      <c r="I205" s="173"/>
      <c r="J205" s="174">
        <f>ROUND(I205*H205,2)</f>
        <v>0</v>
      </c>
      <c r="K205" s="175"/>
      <c r="L205" s="31"/>
      <c r="M205" s="176" t="s">
        <v>1</v>
      </c>
      <c r="N205" s="177" t="s">
        <v>45</v>
      </c>
      <c r="P205" s="139">
        <f>O205*H205</f>
        <v>0</v>
      </c>
      <c r="Q205" s="139">
        <v>0</v>
      </c>
      <c r="R205" s="139">
        <f>Q205*H205</f>
        <v>0</v>
      </c>
      <c r="S205" s="139">
        <v>0</v>
      </c>
      <c r="T205" s="140">
        <f>S205*H205</f>
        <v>0</v>
      </c>
      <c r="AR205" s="141" t="s">
        <v>123</v>
      </c>
      <c r="AT205" s="141" t="s">
        <v>215</v>
      </c>
      <c r="AU205" s="141" t="s">
        <v>90</v>
      </c>
      <c r="AY205" s="16" t="s">
        <v>116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6" t="s">
        <v>88</v>
      </c>
      <c r="BK205" s="142">
        <f>ROUND(I205*H205,2)</f>
        <v>0</v>
      </c>
      <c r="BL205" s="16" t="s">
        <v>123</v>
      </c>
      <c r="BM205" s="141" t="s">
        <v>219</v>
      </c>
    </row>
    <row r="206" spans="2:65" s="1" customFormat="1" ht="11.25">
      <c r="B206" s="31"/>
      <c r="D206" s="143" t="s">
        <v>125</v>
      </c>
      <c r="F206" s="144" t="s">
        <v>217</v>
      </c>
      <c r="I206" s="145"/>
      <c r="L206" s="31"/>
      <c r="M206" s="146"/>
      <c r="T206" s="55"/>
      <c r="AT206" s="16" t="s">
        <v>125</v>
      </c>
      <c r="AU206" s="16" t="s">
        <v>90</v>
      </c>
    </row>
    <row r="207" spans="2:65" s="1" customFormat="1" ht="16.5" customHeight="1">
      <c r="B207" s="31"/>
      <c r="C207" s="168" t="s">
        <v>123</v>
      </c>
      <c r="D207" s="168" t="s">
        <v>215</v>
      </c>
      <c r="E207" s="169" t="s">
        <v>220</v>
      </c>
      <c r="F207" s="170" t="s">
        <v>221</v>
      </c>
      <c r="G207" s="171" t="s">
        <v>218</v>
      </c>
      <c r="H207" s="172">
        <v>1</v>
      </c>
      <c r="I207" s="173"/>
      <c r="J207" s="174">
        <f>ROUND(I207*H207,2)</f>
        <v>0</v>
      </c>
      <c r="K207" s="175"/>
      <c r="L207" s="31"/>
      <c r="M207" s="176" t="s">
        <v>1</v>
      </c>
      <c r="N207" s="177" t="s">
        <v>45</v>
      </c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AR207" s="141" t="s">
        <v>123</v>
      </c>
      <c r="AT207" s="141" t="s">
        <v>215</v>
      </c>
      <c r="AU207" s="141" t="s">
        <v>90</v>
      </c>
      <c r="AY207" s="16" t="s">
        <v>116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6" t="s">
        <v>88</v>
      </c>
      <c r="BK207" s="142">
        <f>ROUND(I207*H207,2)</f>
        <v>0</v>
      </c>
      <c r="BL207" s="16" t="s">
        <v>123</v>
      </c>
      <c r="BM207" s="141" t="s">
        <v>222</v>
      </c>
    </row>
    <row r="208" spans="2:65" s="1" customFormat="1" ht="11.25">
      <c r="B208" s="31"/>
      <c r="D208" s="143" t="s">
        <v>125</v>
      </c>
      <c r="F208" s="144" t="s">
        <v>221</v>
      </c>
      <c r="I208" s="145"/>
      <c r="L208" s="31"/>
      <c r="M208" s="178"/>
      <c r="N208" s="179"/>
      <c r="O208" s="179"/>
      <c r="P208" s="179"/>
      <c r="Q208" s="179"/>
      <c r="R208" s="179"/>
      <c r="S208" s="179"/>
      <c r="T208" s="180"/>
      <c r="AT208" s="16" t="s">
        <v>125</v>
      </c>
      <c r="AU208" s="16" t="s">
        <v>90</v>
      </c>
    </row>
    <row r="209" spans="2:12" s="1" customFormat="1" ht="6.95" customHeight="1">
      <c r="B209" s="43"/>
      <c r="C209" s="44"/>
      <c r="D209" s="44"/>
      <c r="E209" s="44"/>
      <c r="F209" s="44"/>
      <c r="G209" s="44"/>
      <c r="H209" s="44"/>
      <c r="I209" s="44"/>
      <c r="J209" s="44"/>
      <c r="K209" s="44"/>
      <c r="L209" s="31"/>
    </row>
  </sheetData>
  <sheetProtection algorithmName="SHA-512" hashValue="js0Yw5UDsAUs2O2akgTBcGwiE6r7lP67s/Q/HQAWH3Jowb/yNMKhjQDDaL38SFvgRFy4bAoGwh08h3nWNrT3HA==" saltValue="+/YJjThoF5rUomixM5uXULiDv+nlA5o8dtuz9sBSlcoKy9mFhAjZo9cvJCTaJkAYQSZ4KnA3ocUDO/Qw401aQg==" spinCount="100000" sheet="1" objects="1" scenarios="1" formatColumns="0" formatRows="0" autoFilter="0"/>
  <autoFilter ref="C117:K208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D.1.1.c -  Architektonick...</vt:lpstr>
      <vt:lpstr>'D.1.1.c -  Architektonick...'!Názvy_tisku</vt:lpstr>
      <vt:lpstr>'Rekapitulace stavby'!Názvy_tisku</vt:lpstr>
      <vt:lpstr>'D.1.1.c -  Architektonick...'!Oblast_tisku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JANA\Karel Fořt</dc:creator>
  <cp:lastModifiedBy>Máša Josef</cp:lastModifiedBy>
  <dcterms:created xsi:type="dcterms:W3CDTF">2025-10-31T12:31:37Z</dcterms:created>
  <dcterms:modified xsi:type="dcterms:W3CDTF">2025-11-04T12:37:05Z</dcterms:modified>
</cp:coreProperties>
</file>